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ublish_XLSX\"/>
    </mc:Choice>
  </mc:AlternateContent>
  <xr:revisionPtr revIDLastSave="0" documentId="8_{8067C28E-0F00-4E3E-83EA-37CAF7C0D2B8}" xr6:coauthVersionLast="47" xr6:coauthVersionMax="47" xr10:uidLastSave="{00000000-0000-0000-0000-000000000000}"/>
  <bookViews>
    <workbookView xWindow="4800" yWindow="3570" windowWidth="20160" windowHeight="13170" xr2:uid="{0F98948F-A7DD-46CF-9D16-CE3AB58B51F0}"/>
  </bookViews>
  <sheets>
    <sheet name="JGMY_EPW_Processing_locations" sheetId="1" r:id="rId1"/>
  </sheets>
  <calcPr calcId="0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</calcChain>
</file>

<file path=xl/sharedStrings.xml><?xml version="1.0" encoding="utf-8"?>
<sst xmlns="http://schemas.openxmlformats.org/spreadsheetml/2006/main" count="638" uniqueCount="344">
  <si>
    <t>Country</t>
  </si>
  <si>
    <t>State</t>
  </si>
  <si>
    <t>City/Station</t>
  </si>
  <si>
    <t>WMO</t>
  </si>
  <si>
    <t>Source Data</t>
  </si>
  <si>
    <t>Latitude (N+/S-)</t>
  </si>
  <si>
    <t>Longitude (E+/W-)</t>
  </si>
  <si>
    <t>Time Zone (GMT +/-)</t>
  </si>
  <si>
    <t>Elevation (m)</t>
  </si>
  <si>
    <t>URL</t>
  </si>
  <si>
    <t>JPN</t>
  </si>
  <si>
    <t>Hokkaido</t>
  </si>
  <si>
    <t>Abashiri</t>
  </si>
  <si>
    <t>TMY2-47409</t>
  </si>
  <si>
    <t>Miyazaki</t>
  </si>
  <si>
    <t>Aburatsu</t>
  </si>
  <si>
    <t>TMY2-47835</t>
  </si>
  <si>
    <t>Niigata</t>
  </si>
  <si>
    <t>Aikawa</t>
  </si>
  <si>
    <t>TMY2-47602</t>
  </si>
  <si>
    <t>Shizuoka</t>
  </si>
  <si>
    <t>Ajiro</t>
  </si>
  <si>
    <t>TMY2-47668</t>
  </si>
  <si>
    <t>Akita</t>
  </si>
  <si>
    <t>TMY2-47582</t>
  </si>
  <si>
    <t>Kagoshima</t>
  </si>
  <si>
    <t>Akune</t>
  </si>
  <si>
    <t>TMY2-47823</t>
  </si>
  <si>
    <t>Aomori</t>
  </si>
  <si>
    <t>TMY2-47575</t>
  </si>
  <si>
    <t>Asahikawa</t>
  </si>
  <si>
    <t>TMY2-47407</t>
  </si>
  <si>
    <t>Kumamoto</t>
  </si>
  <si>
    <t>Asosan</t>
  </si>
  <si>
    <t>TMY2-47821</t>
  </si>
  <si>
    <t>Chiba</t>
  </si>
  <si>
    <t>TMY2-47682</t>
  </si>
  <si>
    <t>Saitama</t>
  </si>
  <si>
    <t>Chichibu</t>
  </si>
  <si>
    <t>TMY2-47641</t>
  </si>
  <si>
    <t>Tokyo</t>
  </si>
  <si>
    <t>Chichijima</t>
  </si>
  <si>
    <t>TMY2-47971</t>
  </si>
  <si>
    <t>Choshi</t>
  </si>
  <si>
    <t>TMY2-47648</t>
  </si>
  <si>
    <t>Esashi</t>
  </si>
  <si>
    <t>TMY2-47428</t>
  </si>
  <si>
    <t>Yamanashi</t>
  </si>
  <si>
    <t>Fujisan</t>
  </si>
  <si>
    <t>TMY2-47639</t>
  </si>
  <si>
    <t>Fukaura</t>
  </si>
  <si>
    <t>TMY2-47574</t>
  </si>
  <si>
    <t>Nagasaki</t>
  </si>
  <si>
    <t>Fukue</t>
  </si>
  <si>
    <t>TMY2-47843</t>
  </si>
  <si>
    <t>Fukui</t>
  </si>
  <si>
    <t>TMY2-47616</t>
  </si>
  <si>
    <t>Fukuoka</t>
  </si>
  <si>
    <t>TMY2-47807</t>
  </si>
  <si>
    <t>Fukushima</t>
  </si>
  <si>
    <t>TMY2-47595</t>
  </si>
  <si>
    <t>Hiroshima</t>
  </si>
  <si>
    <t>Fukuyama</t>
  </si>
  <si>
    <t>TMY2-47767</t>
  </si>
  <si>
    <t>Toyama</t>
  </si>
  <si>
    <t>Fushiki</t>
  </si>
  <si>
    <t>TMY2-47606</t>
  </si>
  <si>
    <t>Gifu</t>
  </si>
  <si>
    <t>TMY2-47632</t>
  </si>
  <si>
    <t>Haboro</t>
  </si>
  <si>
    <t>TMY2-47404</t>
  </si>
  <si>
    <t>Hachijojima</t>
  </si>
  <si>
    <t>TMY2-47678</t>
  </si>
  <si>
    <t>Hachinohe</t>
  </si>
  <si>
    <t>TMY2-47581</t>
  </si>
  <si>
    <t>Yamaguchi</t>
  </si>
  <si>
    <t>Hagi</t>
  </si>
  <si>
    <t>TMY2-47754</t>
  </si>
  <si>
    <t>Hakodate</t>
  </si>
  <si>
    <t>TMY2-47430</t>
  </si>
  <si>
    <t>Shimane</t>
  </si>
  <si>
    <t>Hamada</t>
  </si>
  <si>
    <t>TMY2-47755</t>
  </si>
  <si>
    <t>Hamamatsu</t>
  </si>
  <si>
    <t>TMY2-47654</t>
  </si>
  <si>
    <t>Shiga</t>
  </si>
  <si>
    <t>Hikone</t>
  </si>
  <si>
    <t>TMY2-47761</t>
  </si>
  <si>
    <t>Hyogo</t>
  </si>
  <si>
    <t>Himeji</t>
  </si>
  <si>
    <t>TMY2-47769</t>
  </si>
  <si>
    <t>Hirado</t>
  </si>
  <si>
    <t>TMY2-47805</t>
  </si>
  <si>
    <t>Hiroo</t>
  </si>
  <si>
    <t>TMY2-47440</t>
  </si>
  <si>
    <t>TMY2-47765</t>
  </si>
  <si>
    <t>Oita</t>
  </si>
  <si>
    <t>Hita</t>
  </si>
  <si>
    <t>TMY2-47814</t>
  </si>
  <si>
    <t>Hitoyoshi</t>
  </si>
  <si>
    <t>TMY2-47824</t>
  </si>
  <si>
    <t>Ibukiyama</t>
  </si>
  <si>
    <t>TMY2-47751</t>
  </si>
  <si>
    <t>Nagano</t>
  </si>
  <si>
    <t>Iida</t>
  </si>
  <si>
    <t>TMY2-47637</t>
  </si>
  <si>
    <t>Iizuka</t>
  </si>
  <si>
    <t>TMY2-47809</t>
  </si>
  <si>
    <t>Aichi</t>
  </si>
  <si>
    <t>Irako</t>
  </si>
  <si>
    <t>TMY2-47653</t>
  </si>
  <si>
    <t>Okinawa</t>
  </si>
  <si>
    <t>Iriomotejima</t>
  </si>
  <si>
    <t>TMY2-47917</t>
  </si>
  <si>
    <t>Irozaki</t>
  </si>
  <si>
    <t>TMY2-47666</t>
  </si>
  <si>
    <t>Ishigakijima</t>
  </si>
  <si>
    <t>TMY2-47918</t>
  </si>
  <si>
    <t>Miyagi</t>
  </si>
  <si>
    <t>Ishinomaki</t>
  </si>
  <si>
    <t>TMY2-47592</t>
  </si>
  <si>
    <t>Iwamizawa</t>
  </si>
  <si>
    <t>TMY2-47413</t>
  </si>
  <si>
    <t>Izuhara</t>
  </si>
  <si>
    <t>TMY2-47800</t>
  </si>
  <si>
    <t>Kagoshima-Yoshino</t>
  </si>
  <si>
    <t>TMY2-47827</t>
  </si>
  <si>
    <t>Ishikawa</t>
  </si>
  <si>
    <t>Kanazawa</t>
  </si>
  <si>
    <t>TMY2-47605</t>
  </si>
  <si>
    <t>Karuizawa</t>
  </si>
  <si>
    <t>TMY2-47622</t>
  </si>
  <si>
    <t>Katsuura</t>
  </si>
  <si>
    <t>TMY2-47674</t>
  </si>
  <si>
    <t>Kawaguchiko</t>
  </si>
  <si>
    <t>TMY2-47640</t>
  </si>
  <si>
    <t>Kitamiesashi</t>
  </si>
  <si>
    <t>TMY2-47402</t>
  </si>
  <si>
    <t>Kobe</t>
  </si>
  <si>
    <t>TMY2-47770</t>
  </si>
  <si>
    <t>Kochi</t>
  </si>
  <si>
    <t>TMY2-47893</t>
  </si>
  <si>
    <t>Kofu</t>
  </si>
  <si>
    <t>TMY2-47638</t>
  </si>
  <si>
    <t>Kumagaya</t>
  </si>
  <si>
    <t>TMY2-47626</t>
  </si>
  <si>
    <t>TMY2-47819</t>
  </si>
  <si>
    <t>Kumejima</t>
  </si>
  <si>
    <t>TMY2-47929</t>
  </si>
  <si>
    <t>Kure</t>
  </si>
  <si>
    <t>TMY2-47766</t>
  </si>
  <si>
    <t>Kushiro</t>
  </si>
  <si>
    <t>TMY2-47418</t>
  </si>
  <si>
    <t>Kutchan</t>
  </si>
  <si>
    <t>TMY2-47433</t>
  </si>
  <si>
    <t>Kyoto</t>
  </si>
  <si>
    <t>TMY2-47759</t>
  </si>
  <si>
    <t>Gunma</t>
  </si>
  <si>
    <t>Maebashi</t>
  </si>
  <si>
    <t>TMY2-47624</t>
  </si>
  <si>
    <t>Maizuru</t>
  </si>
  <si>
    <t>TMY2-47750</t>
  </si>
  <si>
    <t>Makurazaki</t>
  </si>
  <si>
    <t>TMY2-47831</t>
  </si>
  <si>
    <t>Matsue</t>
  </si>
  <si>
    <t>TMY2-47741</t>
  </si>
  <si>
    <t>Matsumoto</t>
  </si>
  <si>
    <t>TMY2-47618</t>
  </si>
  <si>
    <t>Ehime</t>
  </si>
  <si>
    <t>Matsuyama</t>
  </si>
  <si>
    <t>TMY2-47887</t>
  </si>
  <si>
    <t>Minamidaitojima</t>
  </si>
  <si>
    <t>TMY2-47945</t>
  </si>
  <si>
    <t>Minamitorishima</t>
  </si>
  <si>
    <t>TMY2-47991</t>
  </si>
  <si>
    <t>Mishima</t>
  </si>
  <si>
    <t>TMY2-47657</t>
  </si>
  <si>
    <t>Ibaraki</t>
  </si>
  <si>
    <t>Mito</t>
  </si>
  <si>
    <t>TMY2-47629</t>
  </si>
  <si>
    <t>Miyakejima</t>
  </si>
  <si>
    <t>TMY2-47677</t>
  </si>
  <si>
    <t>Iwate</t>
  </si>
  <si>
    <t>Miyako</t>
  </si>
  <si>
    <t>TMY2-47585</t>
  </si>
  <si>
    <t>Miyakojima</t>
  </si>
  <si>
    <t>TMY2-47927</t>
  </si>
  <si>
    <t>Miyakonojo</t>
  </si>
  <si>
    <t>TMY2-47829</t>
  </si>
  <si>
    <t>TMY2-47830</t>
  </si>
  <si>
    <t>Mombetsu</t>
  </si>
  <si>
    <t>TMY2-47435</t>
  </si>
  <si>
    <t>Morioka</t>
  </si>
  <si>
    <t>TMY2-47584</t>
  </si>
  <si>
    <t>Muroran</t>
  </si>
  <si>
    <t>TMY2-47423</t>
  </si>
  <si>
    <t>Murotomisaki</t>
  </si>
  <si>
    <t>TMY2-47899</t>
  </si>
  <si>
    <t>Mutsu</t>
  </si>
  <si>
    <t>TMY2-47576</t>
  </si>
  <si>
    <t>TMY2-47610</t>
  </si>
  <si>
    <t>TMY2-47817</t>
  </si>
  <si>
    <t>Nago</t>
  </si>
  <si>
    <t>TMY2-47940</t>
  </si>
  <si>
    <t>Nagoya</t>
  </si>
  <si>
    <t>TMY2-47636</t>
  </si>
  <si>
    <t>Naha</t>
  </si>
  <si>
    <t>TMY2-47936</t>
  </si>
  <si>
    <t>Nara</t>
  </si>
  <si>
    <t>TMY2-47780</t>
  </si>
  <si>
    <t>Naze</t>
  </si>
  <si>
    <t>TMY2-47909</t>
  </si>
  <si>
    <t>Nemuro</t>
  </si>
  <si>
    <t>TMY2-47420</t>
  </si>
  <si>
    <t>TMY2-47604</t>
  </si>
  <si>
    <t>Tochigi</t>
  </si>
  <si>
    <t>Nikko</t>
  </si>
  <si>
    <t>TMY2-47690</t>
  </si>
  <si>
    <t>Nobeoka</t>
  </si>
  <si>
    <t>TMY2-47822</t>
  </si>
  <si>
    <t>Obihiro</t>
  </si>
  <si>
    <t>TMY2-47417</t>
  </si>
  <si>
    <t>Ofunato</t>
  </si>
  <si>
    <t>TMY2-47512</t>
  </si>
  <si>
    <t>TMY2-47815</t>
  </si>
  <si>
    <t>Okayama</t>
  </si>
  <si>
    <t>TMY2-47768</t>
  </si>
  <si>
    <t>Okinoerabu</t>
  </si>
  <si>
    <t>TMY2-47942</t>
  </si>
  <si>
    <t>Omaezaki</t>
  </si>
  <si>
    <t>TMY2-47655</t>
  </si>
  <si>
    <t>Omu</t>
  </si>
  <si>
    <t>TMY2-47405</t>
  </si>
  <si>
    <t>Onahama</t>
  </si>
  <si>
    <t>TMY2-47598</t>
  </si>
  <si>
    <t>Osaka</t>
  </si>
  <si>
    <t>TMY2-47772</t>
  </si>
  <si>
    <t>Oshima</t>
  </si>
  <si>
    <t>TMY2-47675</t>
  </si>
  <si>
    <t>Otaru</t>
  </si>
  <si>
    <t>TMY2-47411</t>
  </si>
  <si>
    <t>Mie</t>
  </si>
  <si>
    <t>Owase</t>
  </si>
  <si>
    <t>TMY2-47663</t>
  </si>
  <si>
    <t>Rumoi</t>
  </si>
  <si>
    <t>TMY2-47406</t>
  </si>
  <si>
    <t>Saga</t>
  </si>
  <si>
    <t>TMY2-47813</t>
  </si>
  <si>
    <t>Saigo</t>
  </si>
  <si>
    <t>TMY2-47740</t>
  </si>
  <si>
    <t>Sakai</t>
  </si>
  <si>
    <t>TMY2-47742</t>
  </si>
  <si>
    <t>Yamagata</t>
  </si>
  <si>
    <t>Sakata</t>
  </si>
  <si>
    <t>TMY2-47587</t>
  </si>
  <si>
    <t>Sapporo</t>
  </si>
  <si>
    <t>TMY2-47412</t>
  </si>
  <si>
    <t>Sasebo</t>
  </si>
  <si>
    <t>TMY2-47812</t>
  </si>
  <si>
    <t>Sendai</t>
  </si>
  <si>
    <t>TMY2-47590</t>
  </si>
  <si>
    <t>Shimizu-Ashizuri</t>
  </si>
  <si>
    <t>TMY2-47898</t>
  </si>
  <si>
    <t>Shimonoseki</t>
  </si>
  <si>
    <t>TMY2-47762</t>
  </si>
  <si>
    <t>Shinjo</t>
  </si>
  <si>
    <t>TMY2-47520</t>
  </si>
  <si>
    <t>Wakayama</t>
  </si>
  <si>
    <t>Shionomisaki</t>
  </si>
  <si>
    <t>TMY2-47778</t>
  </si>
  <si>
    <t>Shirakawa</t>
  </si>
  <si>
    <t>TMY2-47597</t>
  </si>
  <si>
    <t>TMY2-47656</t>
  </si>
  <si>
    <t>Sumoto</t>
  </si>
  <si>
    <t>TMY2-47776</t>
  </si>
  <si>
    <t>Suttsu</t>
  </si>
  <si>
    <t>TMY2-47421</t>
  </si>
  <si>
    <t>Suwa</t>
  </si>
  <si>
    <t>TMY2-47620</t>
  </si>
  <si>
    <t>Kagawa</t>
  </si>
  <si>
    <t>Tadotsu</t>
  </si>
  <si>
    <t>TMY2-47890</t>
  </si>
  <si>
    <t>Takada</t>
  </si>
  <si>
    <t>TMY2-47612</t>
  </si>
  <si>
    <t>Takamatsu</t>
  </si>
  <si>
    <t>TMY2-47891</t>
  </si>
  <si>
    <t>Takayama</t>
  </si>
  <si>
    <t>TMY2-47617</t>
  </si>
  <si>
    <t>Tanegashima</t>
  </si>
  <si>
    <t>TMY2-47837</t>
  </si>
  <si>
    <t>Tateno</t>
  </si>
  <si>
    <t>TMY2-47646</t>
  </si>
  <si>
    <t>Tateyama</t>
  </si>
  <si>
    <t>TMY2-47672</t>
  </si>
  <si>
    <t>Tokushima</t>
  </si>
  <si>
    <t>TMY2-47895</t>
  </si>
  <si>
    <t>TMY2-47662</t>
  </si>
  <si>
    <t>Tomakomai</t>
  </si>
  <si>
    <t>TMY2-47424</t>
  </si>
  <si>
    <t>Tottori</t>
  </si>
  <si>
    <t>TMY2-47746</t>
  </si>
  <si>
    <t>TMY2-47607</t>
  </si>
  <si>
    <t>Toyooka</t>
  </si>
  <si>
    <t>TMY2-47747</t>
  </si>
  <si>
    <t>Tsu</t>
  </si>
  <si>
    <t>TMY2-47651</t>
  </si>
  <si>
    <t>Tsuruga</t>
  </si>
  <si>
    <t>TMY2-47631</t>
  </si>
  <si>
    <t>Tsurugisan</t>
  </si>
  <si>
    <t>TMY2-47894</t>
  </si>
  <si>
    <t>Tsuyama</t>
  </si>
  <si>
    <t>TMY2-47756</t>
  </si>
  <si>
    <t>Ueno</t>
  </si>
  <si>
    <t>TMY2-47649</t>
  </si>
  <si>
    <t>Unzendake</t>
  </si>
  <si>
    <t>TMY2-47818</t>
  </si>
  <si>
    <t>Urakawa</t>
  </si>
  <si>
    <t>TMY2-47426</t>
  </si>
  <si>
    <t>Ushibuka</t>
  </si>
  <si>
    <t>TMY2-47838</t>
  </si>
  <si>
    <t>Utsunomiya</t>
  </si>
  <si>
    <t>TMY2-47615</t>
  </si>
  <si>
    <t>Uwajima</t>
  </si>
  <si>
    <t>TMY2-47892</t>
  </si>
  <si>
    <t>Wajima</t>
  </si>
  <si>
    <t>TMY2-47600</t>
  </si>
  <si>
    <t>Wakamatsu</t>
  </si>
  <si>
    <t>TMY2-47570</t>
  </si>
  <si>
    <t>TMY2-47777</t>
  </si>
  <si>
    <t>Wakkanai</t>
  </si>
  <si>
    <t>TMY2-47401</t>
  </si>
  <si>
    <t>Yakushima</t>
  </si>
  <si>
    <t>TMY2-47836</t>
  </si>
  <si>
    <t>TMY2-47588</t>
  </si>
  <si>
    <t>TMY2-47784</t>
  </si>
  <si>
    <t>Yokkaichi</t>
  </si>
  <si>
    <t>TMY2-47684</t>
  </si>
  <si>
    <t>Kanagawa</t>
  </si>
  <si>
    <t>Yokohama</t>
  </si>
  <si>
    <t>TMY2-47670</t>
  </si>
  <si>
    <t>Yonago</t>
  </si>
  <si>
    <t>TMY2-47744</t>
  </si>
  <si>
    <t>Yonaguni-jima</t>
  </si>
  <si>
    <t>TMY2-47912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</si>
</sst>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788C1-2DBA-40F9-A003-AB40CCCA3FD3}">
  <dimension ref="A1:J158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7109375" bestFit="1" customWidth="1"/>
    <col min="2" max="2" width="11" bestFit="1" customWidth="1"/>
    <col min="3" max="3" width="19.140625" bestFit="1" customWidth="1"/>
    <col min="4" max="4" width="7" bestFit="1" customWidth="1"/>
    <col min="5" max="5" width="11.28515625" bestFit="1" customWidth="1"/>
    <col min="7" max="7" width="10.85546875" customWidth="1"/>
  </cols>
  <sheetData>
    <row r="1" spans="1:10" ht="4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</row>
    <row r="2" spans="1:10" x14ac:dyDescent="0.25">
      <c r="A2" t="s">
        <v>10</v>
      </c>
      <c r="B2" t="s">
        <v>11</v>
      </c>
      <c r="C2" t="s">
        <v>12</v>
      </c>
      <c r="D2">
        <v>474090</v>
      </c>
      <c r="E2" t="s">
        <v>13</v>
      </c>
      <c r="F2">
        <v>44</v>
      </c>
      <c r="G2">
        <v>144.30000000000001</v>
      </c>
      <c r="H2">
        <v>10</v>
      </c>
      <c r="I2">
        <v>38</v>
      </c>
      <c r="J2" t="str">
        <f>HYPERLINK("https://climate.onebuilding.org/WMO_Region_2_Asia/JPN_Japan/HK_Hokkaido/JPN_HK_Abashiri.474090_JGMY.zip")</f>
        <v>https://climate.onebuilding.org/WMO_Region_2_Asia/JPN_Japan/HK_Hokkaido/JPN_HK_Abashiri.474090_JGMY.zip</v>
      </c>
    </row>
    <row r="3" spans="1:10" x14ac:dyDescent="0.25">
      <c r="A3" t="s">
        <v>10</v>
      </c>
      <c r="B3" t="s">
        <v>14</v>
      </c>
      <c r="C3" t="s">
        <v>15</v>
      </c>
      <c r="D3">
        <v>478350</v>
      </c>
      <c r="E3" t="s">
        <v>16</v>
      </c>
      <c r="F3">
        <v>31.6</v>
      </c>
      <c r="G3">
        <v>131.4</v>
      </c>
      <c r="H3">
        <v>9</v>
      </c>
      <c r="I3">
        <v>3</v>
      </c>
      <c r="J3" t="str">
        <f>HYPERLINK("https://climate.onebuilding.org/WMO_Region_2_Asia/JPN_Japan/MZ_Miyazaki/JPN_MZ_Aburatsu.478350_JGMY.zip")</f>
        <v>https://climate.onebuilding.org/WMO_Region_2_Asia/JPN_Japan/MZ_Miyazaki/JPN_MZ_Aburatsu.478350_JGMY.zip</v>
      </c>
    </row>
    <row r="4" spans="1:10" x14ac:dyDescent="0.25">
      <c r="A4" t="s">
        <v>10</v>
      </c>
      <c r="B4" t="s">
        <v>17</v>
      </c>
      <c r="C4" t="s">
        <v>18</v>
      </c>
      <c r="D4">
        <v>476020</v>
      </c>
      <c r="E4" t="s">
        <v>19</v>
      </c>
      <c r="F4">
        <v>38</v>
      </c>
      <c r="G4">
        <v>138.30000000000001</v>
      </c>
      <c r="H4">
        <v>9</v>
      </c>
      <c r="I4">
        <v>35</v>
      </c>
      <c r="J4" t="str">
        <f>HYPERLINK("https://climate.onebuilding.org/WMO_Region_2_Asia/JPN_Japan/NI_Niigata/JPN_NI_Aikawa.476020_JGMY.zip")</f>
        <v>https://climate.onebuilding.org/WMO_Region_2_Asia/JPN_Japan/NI_Niigata/JPN_NI_Aikawa.476020_JGMY.zip</v>
      </c>
    </row>
    <row r="5" spans="1:10" x14ac:dyDescent="0.25">
      <c r="A5" t="s">
        <v>10</v>
      </c>
      <c r="B5" t="s">
        <v>20</v>
      </c>
      <c r="C5" t="s">
        <v>21</v>
      </c>
      <c r="D5">
        <v>476680</v>
      </c>
      <c r="E5" t="s">
        <v>22</v>
      </c>
      <c r="F5">
        <v>35.1</v>
      </c>
      <c r="G5">
        <v>139.1</v>
      </c>
      <c r="H5">
        <v>9</v>
      </c>
      <c r="I5">
        <v>67</v>
      </c>
      <c r="J5" t="str">
        <f>HYPERLINK("https://climate.onebuilding.org/WMO_Region_2_Asia/JPN_Japan/SZ_Shizuoka/JPN_SZ_Ajiro.476680_JGMY.zip")</f>
        <v>https://climate.onebuilding.org/WMO_Region_2_Asia/JPN_Japan/SZ_Shizuoka/JPN_SZ_Ajiro.476680_JGMY.zip</v>
      </c>
    </row>
    <row r="6" spans="1:10" x14ac:dyDescent="0.25">
      <c r="A6" t="s">
        <v>10</v>
      </c>
      <c r="B6" t="s">
        <v>23</v>
      </c>
      <c r="C6" t="s">
        <v>23</v>
      </c>
      <c r="D6">
        <v>475820</v>
      </c>
      <c r="E6" t="s">
        <v>24</v>
      </c>
      <c r="F6">
        <v>39.700000000000003</v>
      </c>
      <c r="G6">
        <v>140.1</v>
      </c>
      <c r="H6">
        <v>9</v>
      </c>
      <c r="I6">
        <v>6</v>
      </c>
      <c r="J6" t="str">
        <f>HYPERLINK("https://climate.onebuilding.org/WMO_Region_2_Asia/JPN_Japan/AK_Akita/JPN_AK_Akita.475820_JGMY.zip")</f>
        <v>https://climate.onebuilding.org/WMO_Region_2_Asia/JPN_Japan/AK_Akita/JPN_AK_Akita.475820_JGMY.zip</v>
      </c>
    </row>
    <row r="7" spans="1:10" x14ac:dyDescent="0.25">
      <c r="A7" t="s">
        <v>10</v>
      </c>
      <c r="B7" t="s">
        <v>25</v>
      </c>
      <c r="C7" t="s">
        <v>26</v>
      </c>
      <c r="D7">
        <v>478230</v>
      </c>
      <c r="E7" t="s">
        <v>27</v>
      </c>
      <c r="F7">
        <v>32</v>
      </c>
      <c r="G7">
        <v>130.19999999999999</v>
      </c>
      <c r="H7">
        <v>9</v>
      </c>
      <c r="I7">
        <v>40</v>
      </c>
      <c r="J7" t="str">
        <f>HYPERLINK("https://climate.onebuilding.org/WMO_Region_2_Asia/JPN_Japan/KS_Kagoshima/JPN_KS_Akune.478230_JGMY.zip")</f>
        <v>https://climate.onebuilding.org/WMO_Region_2_Asia/JPN_Japan/KS_Kagoshima/JPN_KS_Akune.478230_JGMY.zip</v>
      </c>
    </row>
    <row r="8" spans="1:10" x14ac:dyDescent="0.25">
      <c r="A8" t="s">
        <v>10</v>
      </c>
      <c r="B8" t="s">
        <v>28</v>
      </c>
      <c r="C8" t="s">
        <v>28</v>
      </c>
      <c r="D8">
        <v>475750</v>
      </c>
      <c r="E8" t="s">
        <v>29</v>
      </c>
      <c r="F8">
        <v>40.799999999999997</v>
      </c>
      <c r="G8">
        <v>140.80000000000001</v>
      </c>
      <c r="H8">
        <v>9</v>
      </c>
      <c r="I8">
        <v>3</v>
      </c>
      <c r="J8" t="str">
        <f>HYPERLINK("https://climate.onebuilding.org/WMO_Region_2_Asia/JPN_Japan/AO_Aomori/JPN_AO_Aomori.475750_JGMY.zip")</f>
        <v>https://climate.onebuilding.org/WMO_Region_2_Asia/JPN_Japan/AO_Aomori/JPN_AO_Aomori.475750_JGMY.zip</v>
      </c>
    </row>
    <row r="9" spans="1:10" x14ac:dyDescent="0.25">
      <c r="A9" t="s">
        <v>10</v>
      </c>
      <c r="B9" t="s">
        <v>11</v>
      </c>
      <c r="C9" t="s">
        <v>30</v>
      </c>
      <c r="D9">
        <v>474070</v>
      </c>
      <c r="E9" t="s">
        <v>31</v>
      </c>
      <c r="F9">
        <v>43.8</v>
      </c>
      <c r="G9">
        <v>142.4</v>
      </c>
      <c r="H9">
        <v>9</v>
      </c>
      <c r="I9">
        <v>112</v>
      </c>
      <c r="J9" t="str">
        <f>HYPERLINK("https://climate.onebuilding.org/WMO_Region_2_Asia/JPN_Japan/HK_Hokkaido/JPN_HK_Asahikawa.474070_JGMY.zip")</f>
        <v>https://climate.onebuilding.org/WMO_Region_2_Asia/JPN_Japan/HK_Hokkaido/JPN_HK_Asahikawa.474070_JGMY.zip</v>
      </c>
    </row>
    <row r="10" spans="1:10" x14ac:dyDescent="0.25">
      <c r="A10" t="s">
        <v>10</v>
      </c>
      <c r="B10" t="s">
        <v>32</v>
      </c>
      <c r="C10" t="s">
        <v>33</v>
      </c>
      <c r="D10">
        <v>478210</v>
      </c>
      <c r="E10" t="s">
        <v>34</v>
      </c>
      <c r="F10">
        <v>32.9</v>
      </c>
      <c r="G10">
        <v>131.1</v>
      </c>
      <c r="H10">
        <v>9</v>
      </c>
      <c r="I10">
        <v>1143</v>
      </c>
      <c r="J10" t="str">
        <f>HYPERLINK("https://climate.onebuilding.org/WMO_Region_2_Asia/JPN_Japan/KM_Kumamoto/JPN_KM_Asosan.478210_JGMY.zip")</f>
        <v>https://climate.onebuilding.org/WMO_Region_2_Asia/JPN_Japan/KM_Kumamoto/JPN_KM_Asosan.478210_JGMY.zip</v>
      </c>
    </row>
    <row r="11" spans="1:10" x14ac:dyDescent="0.25">
      <c r="A11" t="s">
        <v>10</v>
      </c>
      <c r="B11" t="s">
        <v>35</v>
      </c>
      <c r="C11" t="s">
        <v>35</v>
      </c>
      <c r="D11">
        <v>476820</v>
      </c>
      <c r="E11" t="s">
        <v>36</v>
      </c>
      <c r="F11">
        <v>35.6</v>
      </c>
      <c r="G11">
        <v>140.1</v>
      </c>
      <c r="H11">
        <v>9</v>
      </c>
      <c r="I11">
        <v>4</v>
      </c>
      <c r="J11" t="str">
        <f>HYPERLINK("https://climate.onebuilding.org/WMO_Region_2_Asia/JPN_Japan/CH_Chiba/JPN_CH_Chiba.476820_JGMY.zip")</f>
        <v>https://climate.onebuilding.org/WMO_Region_2_Asia/JPN_Japan/CH_Chiba/JPN_CH_Chiba.476820_JGMY.zip</v>
      </c>
    </row>
    <row r="12" spans="1:10" x14ac:dyDescent="0.25">
      <c r="A12" t="s">
        <v>10</v>
      </c>
      <c r="B12" t="s">
        <v>37</v>
      </c>
      <c r="C12" t="s">
        <v>38</v>
      </c>
      <c r="D12">
        <v>476410</v>
      </c>
      <c r="E12" t="s">
        <v>39</v>
      </c>
      <c r="F12">
        <v>36</v>
      </c>
      <c r="G12">
        <v>139.1</v>
      </c>
      <c r="H12">
        <v>9</v>
      </c>
      <c r="I12">
        <v>218</v>
      </c>
      <c r="J12" t="str">
        <f>HYPERLINK("https://climate.onebuilding.org/WMO_Region_2_Asia/JPN_Japan/ST_Saitama/JPN_ST_Chichibu.476410_JGMY.zip")</f>
        <v>https://climate.onebuilding.org/WMO_Region_2_Asia/JPN_Japan/ST_Saitama/JPN_ST_Chichibu.476410_JGMY.zip</v>
      </c>
    </row>
    <row r="13" spans="1:10" x14ac:dyDescent="0.25">
      <c r="A13" t="s">
        <v>10</v>
      </c>
      <c r="B13" t="s">
        <v>40</v>
      </c>
      <c r="C13" t="s">
        <v>41</v>
      </c>
      <c r="D13">
        <v>479710</v>
      </c>
      <c r="E13" t="s">
        <v>42</v>
      </c>
      <c r="F13">
        <v>27.1</v>
      </c>
      <c r="G13">
        <v>142.19999999999999</v>
      </c>
      <c r="H13">
        <v>9</v>
      </c>
      <c r="I13">
        <v>3</v>
      </c>
      <c r="J13" t="str">
        <f>HYPERLINK("https://climate.onebuilding.org/WMO_Region_2_Asia/JPN_Japan/TK_Tokyo/JPN_TK_Chichijima.479710_JGMY.zip")</f>
        <v>https://climate.onebuilding.org/WMO_Region_2_Asia/JPN_Japan/TK_Tokyo/JPN_TK_Chichijima.479710_JGMY.zip</v>
      </c>
    </row>
    <row r="14" spans="1:10" x14ac:dyDescent="0.25">
      <c r="A14" t="s">
        <v>10</v>
      </c>
      <c r="B14" t="s">
        <v>35</v>
      </c>
      <c r="C14" t="s">
        <v>43</v>
      </c>
      <c r="D14">
        <v>476480</v>
      </c>
      <c r="E14" t="s">
        <v>44</v>
      </c>
      <c r="F14">
        <v>35.700000000000003</v>
      </c>
      <c r="G14">
        <v>140.9</v>
      </c>
      <c r="H14">
        <v>9</v>
      </c>
      <c r="I14">
        <v>20</v>
      </c>
      <c r="J14" t="str">
        <f>HYPERLINK("https://climate.onebuilding.org/WMO_Region_2_Asia/JPN_Japan/CH_Chiba/JPN_CH_Choshi.476480_JGMY.zip")</f>
        <v>https://climate.onebuilding.org/WMO_Region_2_Asia/JPN_Japan/CH_Chiba/JPN_CH_Choshi.476480_JGMY.zip</v>
      </c>
    </row>
    <row r="15" spans="1:10" x14ac:dyDescent="0.25">
      <c r="A15" t="s">
        <v>10</v>
      </c>
      <c r="B15" t="s">
        <v>11</v>
      </c>
      <c r="C15" t="s">
        <v>45</v>
      </c>
      <c r="D15">
        <v>474280</v>
      </c>
      <c r="E15" t="s">
        <v>46</v>
      </c>
      <c r="F15">
        <v>41.9</v>
      </c>
      <c r="G15">
        <v>140.1</v>
      </c>
      <c r="H15">
        <v>9</v>
      </c>
      <c r="I15">
        <v>4</v>
      </c>
      <c r="J15" t="str">
        <f>HYPERLINK("https://climate.onebuilding.org/WMO_Region_2_Asia/JPN_Japan/HK_Hokkaido/JPN_HK_Esashi.474280_JGMY.zip")</f>
        <v>https://climate.onebuilding.org/WMO_Region_2_Asia/JPN_Japan/HK_Hokkaido/JPN_HK_Esashi.474280_JGMY.zip</v>
      </c>
    </row>
    <row r="16" spans="1:10" x14ac:dyDescent="0.25">
      <c r="A16" t="s">
        <v>10</v>
      </c>
      <c r="B16" t="s">
        <v>47</v>
      </c>
      <c r="C16" t="s">
        <v>48</v>
      </c>
      <c r="D16">
        <v>476390</v>
      </c>
      <c r="E16" t="s">
        <v>49</v>
      </c>
      <c r="F16">
        <v>35.4</v>
      </c>
      <c r="G16">
        <v>138.69999999999999</v>
      </c>
      <c r="H16">
        <v>9</v>
      </c>
      <c r="I16">
        <v>3775</v>
      </c>
      <c r="J16" t="str">
        <f>HYPERLINK("https://climate.onebuilding.org/WMO_Region_2_Asia/JPN_Japan/YN_Yamanashi/JPN_YN_Fujisan.476390_JGMY.zip")</f>
        <v>https://climate.onebuilding.org/WMO_Region_2_Asia/JPN_Japan/YN_Yamanashi/JPN_YN_Fujisan.476390_JGMY.zip</v>
      </c>
    </row>
    <row r="17" spans="1:10" x14ac:dyDescent="0.25">
      <c r="A17" t="s">
        <v>10</v>
      </c>
      <c r="B17" t="s">
        <v>28</v>
      </c>
      <c r="C17" t="s">
        <v>50</v>
      </c>
      <c r="D17">
        <v>475740</v>
      </c>
      <c r="E17" t="s">
        <v>51</v>
      </c>
      <c r="F17">
        <v>40.700000000000003</v>
      </c>
      <c r="G17">
        <v>139.9</v>
      </c>
      <c r="H17">
        <v>9</v>
      </c>
      <c r="I17">
        <v>66</v>
      </c>
      <c r="J17" t="str">
        <f>HYPERLINK("https://climate.onebuilding.org/WMO_Region_2_Asia/JPN_Japan/AO_Aomori/JPN_AO_Fukaura.475740_JGMY.zip")</f>
        <v>https://climate.onebuilding.org/WMO_Region_2_Asia/JPN_Japan/AO_Aomori/JPN_AO_Fukaura.475740_JGMY.zip</v>
      </c>
    </row>
    <row r="18" spans="1:10" x14ac:dyDescent="0.25">
      <c r="A18" t="s">
        <v>10</v>
      </c>
      <c r="B18" t="s">
        <v>52</v>
      </c>
      <c r="C18" t="s">
        <v>53</v>
      </c>
      <c r="D18">
        <v>478430</v>
      </c>
      <c r="E18" t="s">
        <v>54</v>
      </c>
      <c r="F18">
        <v>32.700000000000003</v>
      </c>
      <c r="G18">
        <v>128.80000000000001</v>
      </c>
      <c r="H18">
        <v>9</v>
      </c>
      <c r="I18">
        <v>25</v>
      </c>
      <c r="J18" t="str">
        <f>HYPERLINK("https://climate.onebuilding.org/WMO_Region_2_Asia/JPN_Japan/NS_Nagasaki/JPN_NS_Fukue.478430_JGMY.zip")</f>
        <v>https://climate.onebuilding.org/WMO_Region_2_Asia/JPN_Japan/NS_Nagasaki/JPN_NS_Fukue.478430_JGMY.zip</v>
      </c>
    </row>
    <row r="19" spans="1:10" x14ac:dyDescent="0.25">
      <c r="A19" t="s">
        <v>10</v>
      </c>
      <c r="B19" t="s">
        <v>55</v>
      </c>
      <c r="C19" t="s">
        <v>55</v>
      </c>
      <c r="D19">
        <v>476160</v>
      </c>
      <c r="E19" t="s">
        <v>56</v>
      </c>
      <c r="F19">
        <v>36.1</v>
      </c>
      <c r="G19">
        <v>136.19999999999999</v>
      </c>
      <c r="H19">
        <v>9</v>
      </c>
      <c r="I19">
        <v>9</v>
      </c>
      <c r="J19" t="str">
        <f>HYPERLINK("https://climate.onebuilding.org/WMO_Region_2_Asia/JPN_Japan/FI_Fukui/JPN_FI_Fukui.476160_JGMY.zip")</f>
        <v>https://climate.onebuilding.org/WMO_Region_2_Asia/JPN_Japan/FI_Fukui/JPN_FI_Fukui.476160_JGMY.zip</v>
      </c>
    </row>
    <row r="20" spans="1:10" x14ac:dyDescent="0.25">
      <c r="A20" t="s">
        <v>10</v>
      </c>
      <c r="B20" t="s">
        <v>57</v>
      </c>
      <c r="C20" t="s">
        <v>57</v>
      </c>
      <c r="D20">
        <v>478070</v>
      </c>
      <c r="E20" t="s">
        <v>58</v>
      </c>
      <c r="F20">
        <v>33.6</v>
      </c>
      <c r="G20">
        <v>130.4</v>
      </c>
      <c r="H20">
        <v>9</v>
      </c>
      <c r="I20">
        <v>3</v>
      </c>
      <c r="J20" t="str">
        <f>HYPERLINK("https://climate.onebuilding.org/WMO_Region_2_Asia/JPN_Japan/FO_Fukuoka/JPN_FO_Fukuoka.478070_JGMY.zip")</f>
        <v>https://climate.onebuilding.org/WMO_Region_2_Asia/JPN_Japan/FO_Fukuoka/JPN_FO_Fukuoka.478070_JGMY.zip</v>
      </c>
    </row>
    <row r="21" spans="1:10" x14ac:dyDescent="0.25">
      <c r="A21" t="s">
        <v>10</v>
      </c>
      <c r="B21" t="s">
        <v>59</v>
      </c>
      <c r="C21" t="s">
        <v>59</v>
      </c>
      <c r="D21">
        <v>475950</v>
      </c>
      <c r="E21" t="s">
        <v>60</v>
      </c>
      <c r="F21">
        <v>37.799999999999997</v>
      </c>
      <c r="G21">
        <v>140.5</v>
      </c>
      <c r="H21">
        <v>9</v>
      </c>
      <c r="I21">
        <v>67</v>
      </c>
      <c r="J21" t="str">
        <f>HYPERLINK("https://climate.onebuilding.org/WMO_Region_2_Asia/JPN_Japan/FS_Fukushima/JPN_FS_Fukushima.475950_JGMY.zip")</f>
        <v>https://climate.onebuilding.org/WMO_Region_2_Asia/JPN_Japan/FS_Fukushima/JPN_FS_Fukushima.475950_JGMY.zip</v>
      </c>
    </row>
    <row r="22" spans="1:10" x14ac:dyDescent="0.25">
      <c r="A22" t="s">
        <v>10</v>
      </c>
      <c r="B22" t="s">
        <v>61</v>
      </c>
      <c r="C22" t="s">
        <v>62</v>
      </c>
      <c r="D22">
        <v>477670</v>
      </c>
      <c r="E22" t="s">
        <v>63</v>
      </c>
      <c r="F22">
        <v>34.5</v>
      </c>
      <c r="G22">
        <v>133.30000000000001</v>
      </c>
      <c r="H22">
        <v>9</v>
      </c>
      <c r="I22">
        <v>2</v>
      </c>
      <c r="J22" t="str">
        <f>HYPERLINK("https://climate.onebuilding.org/WMO_Region_2_Asia/JPN_Japan/HS_Hiroshima/JPN_HS_Fukuyama.477670_JGMY.zip")</f>
        <v>https://climate.onebuilding.org/WMO_Region_2_Asia/JPN_Japan/HS_Hiroshima/JPN_HS_Fukuyama.477670_JGMY.zip</v>
      </c>
    </row>
    <row r="23" spans="1:10" x14ac:dyDescent="0.25">
      <c r="A23" t="s">
        <v>10</v>
      </c>
      <c r="B23" t="s">
        <v>64</v>
      </c>
      <c r="C23" t="s">
        <v>65</v>
      </c>
      <c r="D23">
        <v>476060</v>
      </c>
      <c r="E23" t="s">
        <v>66</v>
      </c>
      <c r="F23">
        <v>36.799999999999997</v>
      </c>
      <c r="G23">
        <v>137.1</v>
      </c>
      <c r="H23">
        <v>9</v>
      </c>
      <c r="I23">
        <v>12</v>
      </c>
      <c r="J23" t="str">
        <f>HYPERLINK("https://climate.onebuilding.org/WMO_Region_2_Asia/JPN_Japan/Toyama/JPN_TY_Fushiki.476060_JGMY.zip")</f>
        <v>https://climate.onebuilding.org/WMO_Region_2_Asia/JPN_Japan/Toyama/JPN_TY_Fushiki.476060_JGMY.zip</v>
      </c>
    </row>
    <row r="24" spans="1:10" x14ac:dyDescent="0.25">
      <c r="A24" t="s">
        <v>10</v>
      </c>
      <c r="B24" t="s">
        <v>67</v>
      </c>
      <c r="C24" t="s">
        <v>67</v>
      </c>
      <c r="D24">
        <v>476320</v>
      </c>
      <c r="E24" t="s">
        <v>68</v>
      </c>
      <c r="F24">
        <v>35.4</v>
      </c>
      <c r="G24">
        <v>136.80000000000001</v>
      </c>
      <c r="H24">
        <v>9</v>
      </c>
      <c r="I24">
        <v>13</v>
      </c>
      <c r="J24" t="str">
        <f>HYPERLINK("https://climate.onebuilding.org/WMO_Region_2_Asia/JPN_Japan/GF_Gifu/JPN_GF_Gifu.476320_JGMY.zip")</f>
        <v>https://climate.onebuilding.org/WMO_Region_2_Asia/JPN_Japan/GF_Gifu/JPN_GF_Gifu.476320_JGMY.zip</v>
      </c>
    </row>
    <row r="25" spans="1:10" x14ac:dyDescent="0.25">
      <c r="A25" t="s">
        <v>10</v>
      </c>
      <c r="B25" t="s">
        <v>11</v>
      </c>
      <c r="C25" t="s">
        <v>69</v>
      </c>
      <c r="D25">
        <v>474040</v>
      </c>
      <c r="E25" t="s">
        <v>70</v>
      </c>
      <c r="F25">
        <v>44.4</v>
      </c>
      <c r="G25">
        <v>141.69999999999999</v>
      </c>
      <c r="H25">
        <v>9</v>
      </c>
      <c r="I25">
        <v>8</v>
      </c>
      <c r="J25" t="str">
        <f>HYPERLINK("https://climate.onebuilding.org/WMO_Region_2_Asia/JPN_Japan/HK_Hokkaido/JPN_HK_Haboro.474040_JGMY.zip")</f>
        <v>https://climate.onebuilding.org/WMO_Region_2_Asia/JPN_Japan/HK_Hokkaido/JPN_HK_Haboro.474040_JGMY.zip</v>
      </c>
    </row>
    <row r="26" spans="1:10" x14ac:dyDescent="0.25">
      <c r="A26" t="s">
        <v>10</v>
      </c>
      <c r="B26" t="s">
        <v>40</v>
      </c>
      <c r="C26" t="s">
        <v>71</v>
      </c>
      <c r="D26">
        <v>476780</v>
      </c>
      <c r="E26" t="s">
        <v>72</v>
      </c>
      <c r="F26">
        <v>33.1</v>
      </c>
      <c r="G26">
        <v>139.80000000000001</v>
      </c>
      <c r="H26">
        <v>9</v>
      </c>
      <c r="I26">
        <v>79</v>
      </c>
      <c r="J26" t="str">
        <f>HYPERLINK("https://climate.onebuilding.org/WMO_Region_2_Asia/JPN_Japan/TK_Tokyo/JPN_TK_Hachijojima.476780_JGMY.zip")</f>
        <v>https://climate.onebuilding.org/WMO_Region_2_Asia/JPN_Japan/TK_Tokyo/JPN_TK_Hachijojima.476780_JGMY.zip</v>
      </c>
    </row>
    <row r="27" spans="1:10" x14ac:dyDescent="0.25">
      <c r="A27" t="s">
        <v>10</v>
      </c>
      <c r="B27" t="s">
        <v>28</v>
      </c>
      <c r="C27" t="s">
        <v>73</v>
      </c>
      <c r="D27">
        <v>475810</v>
      </c>
      <c r="E27" t="s">
        <v>74</v>
      </c>
      <c r="F27">
        <v>40.5</v>
      </c>
      <c r="G27">
        <v>141.5</v>
      </c>
      <c r="H27">
        <v>9</v>
      </c>
      <c r="I27">
        <v>27</v>
      </c>
      <c r="J27" t="str">
        <f>HYPERLINK("https://climate.onebuilding.org/WMO_Region_2_Asia/JPN_Japan/AO_Aomori/JPN_AO_Hachinohe.475810_JGMY.zip")</f>
        <v>https://climate.onebuilding.org/WMO_Region_2_Asia/JPN_Japan/AO_Aomori/JPN_AO_Hachinohe.475810_JGMY.zip</v>
      </c>
    </row>
    <row r="28" spans="1:10" x14ac:dyDescent="0.25">
      <c r="A28" t="s">
        <v>10</v>
      </c>
      <c r="B28" t="s">
        <v>75</v>
      </c>
      <c r="C28" t="s">
        <v>76</v>
      </c>
      <c r="D28">
        <v>477540</v>
      </c>
      <c r="E28" t="s">
        <v>77</v>
      </c>
      <c r="F28">
        <v>34.4</v>
      </c>
      <c r="G28">
        <v>131.4</v>
      </c>
      <c r="H28">
        <v>9</v>
      </c>
      <c r="I28">
        <v>6</v>
      </c>
      <c r="J28" t="str">
        <f>HYPERLINK("https://climate.onebuilding.org/WMO_Region_2_Asia/JPN_Japan/YC_Yamaguchii/JPN_YC_Hagi.477540_JGMY.zip")</f>
        <v>https://climate.onebuilding.org/WMO_Region_2_Asia/JPN_Japan/YC_Yamaguchii/JPN_YC_Hagi.477540_JGMY.zip</v>
      </c>
    </row>
    <row r="29" spans="1:10" x14ac:dyDescent="0.25">
      <c r="A29" t="s">
        <v>10</v>
      </c>
      <c r="B29" t="s">
        <v>11</v>
      </c>
      <c r="C29" t="s">
        <v>78</v>
      </c>
      <c r="D29">
        <v>474300</v>
      </c>
      <c r="E29" t="s">
        <v>79</v>
      </c>
      <c r="F29">
        <v>41.8</v>
      </c>
      <c r="G29">
        <v>140.80000000000001</v>
      </c>
      <c r="H29">
        <v>9</v>
      </c>
      <c r="I29">
        <v>33</v>
      </c>
      <c r="J29" t="str">
        <f>HYPERLINK("https://climate.onebuilding.org/WMO_Region_2_Asia/JPN_Japan/HK_Hokkaido/JPN_HK_Hakodate.474300_JGMY.zip")</f>
        <v>https://climate.onebuilding.org/WMO_Region_2_Asia/JPN_Japan/HK_Hokkaido/JPN_HK_Hakodate.474300_JGMY.zip</v>
      </c>
    </row>
    <row r="30" spans="1:10" x14ac:dyDescent="0.25">
      <c r="A30" t="s">
        <v>10</v>
      </c>
      <c r="B30" t="s">
        <v>80</v>
      </c>
      <c r="C30" t="s">
        <v>81</v>
      </c>
      <c r="D30">
        <v>477550</v>
      </c>
      <c r="E30" t="s">
        <v>82</v>
      </c>
      <c r="F30">
        <v>34.9</v>
      </c>
      <c r="G30">
        <v>132.1</v>
      </c>
      <c r="H30">
        <v>9</v>
      </c>
      <c r="I30">
        <v>19</v>
      </c>
      <c r="J30" t="str">
        <f>HYPERLINK("https://climate.onebuilding.org/WMO_Region_2_Asia/JPN_Japan/SM_Shimane/JPN_SM_Hamada.477550_JGMY.zip")</f>
        <v>https://climate.onebuilding.org/WMO_Region_2_Asia/JPN_Japan/SM_Shimane/JPN_SM_Hamada.477550_JGMY.zip</v>
      </c>
    </row>
    <row r="31" spans="1:10" x14ac:dyDescent="0.25">
      <c r="A31" t="s">
        <v>10</v>
      </c>
      <c r="B31" t="s">
        <v>20</v>
      </c>
      <c r="C31" t="s">
        <v>83</v>
      </c>
      <c r="D31">
        <v>476540</v>
      </c>
      <c r="E31" t="s">
        <v>84</v>
      </c>
      <c r="F31">
        <v>34.700000000000003</v>
      </c>
      <c r="G31">
        <v>137.69999999999999</v>
      </c>
      <c r="H31">
        <v>9</v>
      </c>
      <c r="I31">
        <v>32</v>
      </c>
      <c r="J31" t="str">
        <f>HYPERLINK("https://climate.onebuilding.org/WMO_Region_2_Asia/JPN_Japan/SZ_Shizuoka/JPN_SZ_Hamamatsu.476540_JGMY.zip")</f>
        <v>https://climate.onebuilding.org/WMO_Region_2_Asia/JPN_Japan/SZ_Shizuoka/JPN_SZ_Hamamatsu.476540_JGMY.zip</v>
      </c>
    </row>
    <row r="32" spans="1:10" x14ac:dyDescent="0.25">
      <c r="A32" t="s">
        <v>10</v>
      </c>
      <c r="B32" t="s">
        <v>85</v>
      </c>
      <c r="C32" t="s">
        <v>86</v>
      </c>
      <c r="D32">
        <v>477610</v>
      </c>
      <c r="E32" t="s">
        <v>87</v>
      </c>
      <c r="F32">
        <v>35.299999999999997</v>
      </c>
      <c r="G32">
        <v>136.30000000000001</v>
      </c>
      <c r="H32">
        <v>9</v>
      </c>
      <c r="I32">
        <v>87</v>
      </c>
      <c r="J32" t="str">
        <f>HYPERLINK("https://climate.onebuilding.org/WMO_Region_2_Asia/JPN_Japan/SH_Shiga/JPN_SH_Hikone.477610_JGMY.zip")</f>
        <v>https://climate.onebuilding.org/WMO_Region_2_Asia/JPN_Japan/SH_Shiga/JPN_SH_Hikone.477610_JGMY.zip</v>
      </c>
    </row>
    <row r="33" spans="1:10" x14ac:dyDescent="0.25">
      <c r="A33" t="s">
        <v>10</v>
      </c>
      <c r="B33" t="s">
        <v>88</v>
      </c>
      <c r="C33" t="s">
        <v>89</v>
      </c>
      <c r="D33">
        <v>477690</v>
      </c>
      <c r="E33" t="s">
        <v>90</v>
      </c>
      <c r="F33">
        <v>34.799999999999997</v>
      </c>
      <c r="G33">
        <v>134.69999999999999</v>
      </c>
      <c r="H33">
        <v>9</v>
      </c>
      <c r="I33">
        <v>38</v>
      </c>
      <c r="J33" t="str">
        <f>HYPERLINK("https://climate.onebuilding.org/WMO_Region_2_Asia/JPN_Japan/HG_Hyogo/JPN_HG_Himeji.477690_JGMY.zip")</f>
        <v>https://climate.onebuilding.org/WMO_Region_2_Asia/JPN_Japan/HG_Hyogo/JPN_HG_Himeji.477690_JGMY.zip</v>
      </c>
    </row>
    <row r="34" spans="1:10" x14ac:dyDescent="0.25">
      <c r="A34" t="s">
        <v>10</v>
      </c>
      <c r="B34" t="s">
        <v>52</v>
      </c>
      <c r="C34" t="s">
        <v>91</v>
      </c>
      <c r="D34">
        <v>478050</v>
      </c>
      <c r="E34" t="s">
        <v>92</v>
      </c>
      <c r="F34">
        <v>33.4</v>
      </c>
      <c r="G34">
        <v>129.6</v>
      </c>
      <c r="H34">
        <v>9</v>
      </c>
      <c r="I34">
        <v>58</v>
      </c>
      <c r="J34" t="str">
        <f>HYPERLINK("https://climate.onebuilding.org/WMO_Region_2_Asia/JPN_Japan/NS_Nagasaki/JPN_NS_Hirado.478050_JGMY.zip")</f>
        <v>https://climate.onebuilding.org/WMO_Region_2_Asia/JPN_Japan/NS_Nagasaki/JPN_NS_Hirado.478050_JGMY.zip</v>
      </c>
    </row>
    <row r="35" spans="1:10" x14ac:dyDescent="0.25">
      <c r="A35" t="s">
        <v>10</v>
      </c>
      <c r="B35" t="s">
        <v>11</v>
      </c>
      <c r="C35" t="s">
        <v>93</v>
      </c>
      <c r="D35">
        <v>474400</v>
      </c>
      <c r="E35" t="s">
        <v>94</v>
      </c>
      <c r="F35">
        <v>42.3</v>
      </c>
      <c r="G35">
        <v>143.30000000000001</v>
      </c>
      <c r="H35">
        <v>10</v>
      </c>
      <c r="I35">
        <v>32</v>
      </c>
      <c r="J35" t="str">
        <f>HYPERLINK("https://climate.onebuilding.org/WMO_Region_2_Asia/JPN_Japan/HK_Hokkaido/JPN_HK_Hiroo.474400_JGMY.zip")</f>
        <v>https://climate.onebuilding.org/WMO_Region_2_Asia/JPN_Japan/HK_Hokkaido/JPN_HK_Hiroo.474400_JGMY.zip</v>
      </c>
    </row>
    <row r="36" spans="1:10" x14ac:dyDescent="0.25">
      <c r="A36" t="s">
        <v>10</v>
      </c>
      <c r="B36" t="s">
        <v>61</v>
      </c>
      <c r="C36" t="s">
        <v>61</v>
      </c>
      <c r="D36">
        <v>477650</v>
      </c>
      <c r="E36" t="s">
        <v>95</v>
      </c>
      <c r="F36">
        <v>34.4</v>
      </c>
      <c r="G36">
        <v>132.5</v>
      </c>
      <c r="H36">
        <v>9</v>
      </c>
      <c r="I36">
        <v>4</v>
      </c>
      <c r="J36" t="str">
        <f>HYPERLINK("https://climate.onebuilding.org/WMO_Region_2_Asia/JPN_Japan/HS_Hiroshima/JPN_HS_Hiroshima.477650_JGMY.zip")</f>
        <v>https://climate.onebuilding.org/WMO_Region_2_Asia/JPN_Japan/HS_Hiroshima/JPN_HS_Hiroshima.477650_JGMY.zip</v>
      </c>
    </row>
    <row r="37" spans="1:10" x14ac:dyDescent="0.25">
      <c r="A37" t="s">
        <v>10</v>
      </c>
      <c r="B37" t="s">
        <v>96</v>
      </c>
      <c r="C37" t="s">
        <v>97</v>
      </c>
      <c r="D37">
        <v>478140</v>
      </c>
      <c r="E37" t="s">
        <v>98</v>
      </c>
      <c r="F37">
        <v>33.299999999999997</v>
      </c>
      <c r="G37">
        <v>130.9</v>
      </c>
      <c r="H37">
        <v>9</v>
      </c>
      <c r="I37">
        <v>83</v>
      </c>
      <c r="J37" t="str">
        <f>HYPERLINK("https://climate.onebuilding.org/WMO_Region_2_Asia/JPN_Japan/OT_Oita/JPN_OT_Hita.478140_JGMY.zip")</f>
        <v>https://climate.onebuilding.org/WMO_Region_2_Asia/JPN_Japan/OT_Oita/JPN_OT_Hita.478140_JGMY.zip</v>
      </c>
    </row>
    <row r="38" spans="1:10" x14ac:dyDescent="0.25">
      <c r="A38" t="s">
        <v>10</v>
      </c>
      <c r="B38" t="s">
        <v>32</v>
      </c>
      <c r="C38" t="s">
        <v>99</v>
      </c>
      <c r="D38">
        <v>478240</v>
      </c>
      <c r="E38" t="s">
        <v>100</v>
      </c>
      <c r="F38">
        <v>32.200000000000003</v>
      </c>
      <c r="G38">
        <v>130.80000000000001</v>
      </c>
      <c r="H38">
        <v>9</v>
      </c>
      <c r="I38">
        <v>146</v>
      </c>
      <c r="J38" t="str">
        <f>HYPERLINK("https://climate.onebuilding.org/WMO_Region_2_Asia/JPN_Japan/KM_Kumamoto/JPN_KM_Hitoyoshi.478240_JGMY.zip")</f>
        <v>https://climate.onebuilding.org/WMO_Region_2_Asia/JPN_Japan/KM_Kumamoto/JPN_KM_Hitoyoshi.478240_JGMY.zip</v>
      </c>
    </row>
    <row r="39" spans="1:10" x14ac:dyDescent="0.25">
      <c r="A39" t="s">
        <v>10</v>
      </c>
      <c r="B39" t="s">
        <v>67</v>
      </c>
      <c r="C39" t="s">
        <v>101</v>
      </c>
      <c r="D39">
        <v>477510</v>
      </c>
      <c r="E39" t="s">
        <v>102</v>
      </c>
      <c r="F39">
        <v>35.4</v>
      </c>
      <c r="G39">
        <v>136.4</v>
      </c>
      <c r="H39">
        <v>9</v>
      </c>
      <c r="I39">
        <v>1376</v>
      </c>
      <c r="J39" t="str">
        <f>HYPERLINK("https://climate.onebuilding.org/WMO_Region_2_Asia/JPN_Japan/GF_Gifu/JPN_GF_Ibukiyama.477510_JGMY.zip")</f>
        <v>https://climate.onebuilding.org/WMO_Region_2_Asia/JPN_Japan/GF_Gifu/JPN_GF_Ibukiyama.477510_JGMY.zip</v>
      </c>
    </row>
    <row r="40" spans="1:10" x14ac:dyDescent="0.25">
      <c r="A40" t="s">
        <v>10</v>
      </c>
      <c r="B40" t="s">
        <v>103</v>
      </c>
      <c r="C40" t="s">
        <v>104</v>
      </c>
      <c r="D40">
        <v>476370</v>
      </c>
      <c r="E40" t="s">
        <v>105</v>
      </c>
      <c r="F40">
        <v>35.5</v>
      </c>
      <c r="G40">
        <v>137.80000000000001</v>
      </c>
      <c r="H40">
        <v>9</v>
      </c>
      <c r="I40">
        <v>482</v>
      </c>
      <c r="J40" t="str">
        <f>HYPERLINK("https://climate.onebuilding.org/WMO_Region_2_Asia/JPN_Japan/NN_Nagano/JPN_NN_Iida.476370_JGMY.zip")</f>
        <v>https://climate.onebuilding.org/WMO_Region_2_Asia/JPN_Japan/NN_Nagano/JPN_NN_Iida.476370_JGMY.zip</v>
      </c>
    </row>
    <row r="41" spans="1:10" x14ac:dyDescent="0.25">
      <c r="A41" t="s">
        <v>10</v>
      </c>
      <c r="B41" t="s">
        <v>57</v>
      </c>
      <c r="C41" t="s">
        <v>106</v>
      </c>
      <c r="D41">
        <v>478090</v>
      </c>
      <c r="E41" t="s">
        <v>107</v>
      </c>
      <c r="F41">
        <v>33.700000000000003</v>
      </c>
      <c r="G41">
        <v>130.69999999999999</v>
      </c>
      <c r="H41">
        <v>9</v>
      </c>
      <c r="I41">
        <v>37</v>
      </c>
      <c r="J41" t="str">
        <f>HYPERLINK("https://climate.onebuilding.org/WMO_Region_2_Asia/JPN_Japan/FO_Fukuoka/JPN_FO_Iizuka.478090_JGMY.zip")</f>
        <v>https://climate.onebuilding.org/WMO_Region_2_Asia/JPN_Japan/FO_Fukuoka/JPN_FO_Iizuka.478090_JGMY.zip</v>
      </c>
    </row>
    <row r="42" spans="1:10" x14ac:dyDescent="0.25">
      <c r="A42" t="s">
        <v>10</v>
      </c>
      <c r="B42" t="s">
        <v>108</v>
      </c>
      <c r="C42" t="s">
        <v>109</v>
      </c>
      <c r="D42">
        <v>476530</v>
      </c>
      <c r="E42" t="s">
        <v>110</v>
      </c>
      <c r="F42">
        <v>34.6</v>
      </c>
      <c r="G42">
        <v>137.1</v>
      </c>
      <c r="H42">
        <v>9</v>
      </c>
      <c r="I42">
        <v>6</v>
      </c>
      <c r="J42" t="str">
        <f>HYPERLINK("https://climate.onebuilding.org/WMO_Region_2_Asia/JPN_Japan/AI_Aichi/JPN_AI_Irako.476530_JGMY.zip")</f>
        <v>https://climate.onebuilding.org/WMO_Region_2_Asia/JPN_Japan/AI_Aichi/JPN_AI_Irako.476530_JGMY.zip</v>
      </c>
    </row>
    <row r="43" spans="1:10" x14ac:dyDescent="0.25">
      <c r="A43" t="s">
        <v>10</v>
      </c>
      <c r="B43" t="s">
        <v>111</v>
      </c>
      <c r="C43" t="s">
        <v>112</v>
      </c>
      <c r="D43">
        <v>479170</v>
      </c>
      <c r="E43" t="s">
        <v>113</v>
      </c>
      <c r="F43">
        <v>24.4</v>
      </c>
      <c r="G43">
        <v>123.8</v>
      </c>
      <c r="H43">
        <v>8</v>
      </c>
      <c r="I43">
        <v>9</v>
      </c>
      <c r="J43" t="str">
        <f>HYPERLINK("https://climate.onebuilding.org/WMO_Region_2_Asia/JPN_Japan/ON_Okinawa/JPN_ON_Iriomotejima.479170_JGMY.zip")</f>
        <v>https://climate.onebuilding.org/WMO_Region_2_Asia/JPN_Japan/ON_Okinawa/JPN_ON_Iriomotejima.479170_JGMY.zip</v>
      </c>
    </row>
    <row r="44" spans="1:10" x14ac:dyDescent="0.25">
      <c r="A44" t="s">
        <v>10</v>
      </c>
      <c r="B44" t="s">
        <v>20</v>
      </c>
      <c r="C44" t="s">
        <v>114</v>
      </c>
      <c r="D44">
        <v>476660</v>
      </c>
      <c r="E44" t="s">
        <v>115</v>
      </c>
      <c r="F44">
        <v>34.6</v>
      </c>
      <c r="G44">
        <v>138.9</v>
      </c>
      <c r="H44">
        <v>9</v>
      </c>
      <c r="I44">
        <v>55</v>
      </c>
      <c r="J44" t="str">
        <f>HYPERLINK("https://climate.onebuilding.org/WMO_Region_2_Asia/JPN_Japan/SZ_Shizuoka/JPN_SZ_Irozaki.476660_JGMY.zip")</f>
        <v>https://climate.onebuilding.org/WMO_Region_2_Asia/JPN_Japan/SZ_Shizuoka/JPN_SZ_Irozaki.476660_JGMY.zip</v>
      </c>
    </row>
    <row r="45" spans="1:10" x14ac:dyDescent="0.25">
      <c r="A45" t="s">
        <v>10</v>
      </c>
      <c r="B45" t="s">
        <v>111</v>
      </c>
      <c r="C45" t="s">
        <v>116</v>
      </c>
      <c r="D45">
        <v>479180</v>
      </c>
      <c r="E45" t="s">
        <v>117</v>
      </c>
      <c r="F45">
        <v>24.3</v>
      </c>
      <c r="G45">
        <v>124.2</v>
      </c>
      <c r="H45">
        <v>8</v>
      </c>
      <c r="I45">
        <v>6</v>
      </c>
      <c r="J45" t="str">
        <f>HYPERLINK("https://climate.onebuilding.org/WMO_Region_2_Asia/JPN_Japan/ON_Okinawa/JPN_ON_Ishigakijima.479180_JGMY.zip")</f>
        <v>https://climate.onebuilding.org/WMO_Region_2_Asia/JPN_Japan/ON_Okinawa/JPN_ON_Ishigakijima.479180_JGMY.zip</v>
      </c>
    </row>
    <row r="46" spans="1:10" x14ac:dyDescent="0.25">
      <c r="A46" t="s">
        <v>10</v>
      </c>
      <c r="B46" t="s">
        <v>118</v>
      </c>
      <c r="C46" t="s">
        <v>119</v>
      </c>
      <c r="D46">
        <v>475920</v>
      </c>
      <c r="E46" t="s">
        <v>120</v>
      </c>
      <c r="F46">
        <v>38.4</v>
      </c>
      <c r="G46">
        <v>141.30000000000001</v>
      </c>
      <c r="H46">
        <v>9</v>
      </c>
      <c r="I46">
        <v>43</v>
      </c>
      <c r="J46" t="str">
        <f>HYPERLINK("https://climate.onebuilding.org/WMO_Region_2_Asia/JPN_Japan/MG_Miyagi/JPN_MG_Ishinomaki.475920_JGMY.zip")</f>
        <v>https://climate.onebuilding.org/WMO_Region_2_Asia/JPN_Japan/MG_Miyagi/JPN_MG_Ishinomaki.475920_JGMY.zip</v>
      </c>
    </row>
    <row r="47" spans="1:10" x14ac:dyDescent="0.25">
      <c r="A47" t="s">
        <v>10</v>
      </c>
      <c r="B47" t="s">
        <v>11</v>
      </c>
      <c r="C47" t="s">
        <v>121</v>
      </c>
      <c r="D47">
        <v>474130</v>
      </c>
      <c r="E47" t="s">
        <v>122</v>
      </c>
      <c r="F47">
        <v>43.2</v>
      </c>
      <c r="G47">
        <v>141.80000000000001</v>
      </c>
      <c r="H47">
        <v>9</v>
      </c>
      <c r="I47">
        <v>42</v>
      </c>
      <c r="J47" t="str">
        <f>HYPERLINK("https://climate.onebuilding.org/WMO_Region_2_Asia/JPN_Japan/HK_Hokkaido/JPN_HK_Iwamizawa.474130_JGMY.zip")</f>
        <v>https://climate.onebuilding.org/WMO_Region_2_Asia/JPN_Japan/HK_Hokkaido/JPN_HK_Iwamizawa.474130_JGMY.zip</v>
      </c>
    </row>
    <row r="48" spans="1:10" x14ac:dyDescent="0.25">
      <c r="A48" t="s">
        <v>10</v>
      </c>
      <c r="B48" t="s">
        <v>52</v>
      </c>
      <c r="C48" t="s">
        <v>123</v>
      </c>
      <c r="D48">
        <v>478000</v>
      </c>
      <c r="E48" t="s">
        <v>124</v>
      </c>
      <c r="F48">
        <v>34.200000000000003</v>
      </c>
      <c r="G48">
        <v>129.30000000000001</v>
      </c>
      <c r="H48">
        <v>9</v>
      </c>
      <c r="I48">
        <v>21</v>
      </c>
      <c r="J48" t="str">
        <f>HYPERLINK("https://climate.onebuilding.org/WMO_Region_2_Asia/JPN_Japan/NS_Nagasaki/JPN_NS_Izuhara.478000_JGMY.zip")</f>
        <v>https://climate.onebuilding.org/WMO_Region_2_Asia/JPN_Japan/NS_Nagasaki/JPN_NS_Izuhara.478000_JGMY.zip</v>
      </c>
    </row>
    <row r="49" spans="1:10" x14ac:dyDescent="0.25">
      <c r="A49" t="s">
        <v>10</v>
      </c>
      <c r="B49" t="s">
        <v>25</v>
      </c>
      <c r="C49" t="s">
        <v>125</v>
      </c>
      <c r="D49">
        <v>478270</v>
      </c>
      <c r="E49" t="s">
        <v>126</v>
      </c>
      <c r="F49">
        <v>31.6</v>
      </c>
      <c r="G49">
        <v>130.6</v>
      </c>
      <c r="H49">
        <v>9</v>
      </c>
      <c r="I49">
        <v>4</v>
      </c>
      <c r="J49" t="str">
        <f>HYPERLINK("https://climate.onebuilding.org/WMO_Region_2_Asia/JPN_Japan/KS_Kagoshima/JPN_KS_Kagoshima-Yoshino.478270_JGMY.zip")</f>
        <v>https://climate.onebuilding.org/WMO_Region_2_Asia/JPN_Japan/KS_Kagoshima/JPN_KS_Kagoshima-Yoshino.478270_JGMY.zip</v>
      </c>
    </row>
    <row r="50" spans="1:10" x14ac:dyDescent="0.25">
      <c r="A50" t="s">
        <v>10</v>
      </c>
      <c r="B50" t="s">
        <v>127</v>
      </c>
      <c r="C50" t="s">
        <v>128</v>
      </c>
      <c r="D50">
        <v>476050</v>
      </c>
      <c r="E50" t="s">
        <v>129</v>
      </c>
      <c r="F50">
        <v>36.6</v>
      </c>
      <c r="G50">
        <v>136.69999999999999</v>
      </c>
      <c r="H50">
        <v>9</v>
      </c>
      <c r="I50">
        <v>26</v>
      </c>
      <c r="J50" t="str">
        <f>HYPERLINK("https://climate.onebuilding.org/WMO_Region_2_Asia/JPN_Japan/IS_Ishikawa/JPN_IS_Kanazawa.476050_JGMY.zip")</f>
        <v>https://climate.onebuilding.org/WMO_Region_2_Asia/JPN_Japan/IS_Ishikawa/JPN_IS_Kanazawa.476050_JGMY.zip</v>
      </c>
    </row>
    <row r="51" spans="1:10" x14ac:dyDescent="0.25">
      <c r="A51" t="s">
        <v>10</v>
      </c>
      <c r="B51" t="s">
        <v>103</v>
      </c>
      <c r="C51" t="s">
        <v>130</v>
      </c>
      <c r="D51">
        <v>476220</v>
      </c>
      <c r="E51" t="s">
        <v>131</v>
      </c>
      <c r="F51">
        <v>36.299999999999997</v>
      </c>
      <c r="G51">
        <v>138.6</v>
      </c>
      <c r="H51">
        <v>9</v>
      </c>
      <c r="I51">
        <v>999</v>
      </c>
      <c r="J51" t="str">
        <f>HYPERLINK("https://climate.onebuilding.org/WMO_Region_2_Asia/JPN_Japan/NN_Nagano/JPN_NN_Karuizawa.476220_JGMY.zip")</f>
        <v>https://climate.onebuilding.org/WMO_Region_2_Asia/JPN_Japan/NN_Nagano/JPN_NN_Karuizawa.476220_JGMY.zip</v>
      </c>
    </row>
    <row r="52" spans="1:10" x14ac:dyDescent="0.25">
      <c r="A52" t="s">
        <v>10</v>
      </c>
      <c r="B52" t="s">
        <v>35</v>
      </c>
      <c r="C52" t="s">
        <v>132</v>
      </c>
      <c r="D52">
        <v>476740</v>
      </c>
      <c r="E52" t="s">
        <v>133</v>
      </c>
      <c r="F52">
        <v>35.200000000000003</v>
      </c>
      <c r="G52">
        <v>140.30000000000001</v>
      </c>
      <c r="H52">
        <v>9</v>
      </c>
      <c r="I52">
        <v>12</v>
      </c>
      <c r="J52" t="str">
        <f>HYPERLINK("https://climate.onebuilding.org/WMO_Region_2_Asia/JPN_Japan/CH_Chiba/JPN_CH_Katsuura.476740_JGMY.zip")</f>
        <v>https://climate.onebuilding.org/WMO_Region_2_Asia/JPN_Japan/CH_Chiba/JPN_CH_Katsuura.476740_JGMY.zip</v>
      </c>
    </row>
    <row r="53" spans="1:10" x14ac:dyDescent="0.25">
      <c r="A53" t="s">
        <v>10</v>
      </c>
      <c r="B53" t="s">
        <v>47</v>
      </c>
      <c r="C53" t="s">
        <v>134</v>
      </c>
      <c r="D53">
        <v>476400</v>
      </c>
      <c r="E53" t="s">
        <v>135</v>
      </c>
      <c r="F53">
        <v>35.5</v>
      </c>
      <c r="G53">
        <v>138.80000000000001</v>
      </c>
      <c r="H53">
        <v>9</v>
      </c>
      <c r="I53">
        <v>860</v>
      </c>
      <c r="J53" t="str">
        <f>HYPERLINK("https://climate.onebuilding.org/WMO_Region_2_Asia/JPN_Japan/YN_Yamanashi/JPN_YN_Kawaguchiko.476400_JGMY.zip")</f>
        <v>https://climate.onebuilding.org/WMO_Region_2_Asia/JPN_Japan/YN_Yamanashi/JPN_YN_Kawaguchiko.476400_JGMY.zip</v>
      </c>
    </row>
    <row r="54" spans="1:10" x14ac:dyDescent="0.25">
      <c r="A54" t="s">
        <v>10</v>
      </c>
      <c r="B54" t="s">
        <v>11</v>
      </c>
      <c r="C54" t="s">
        <v>136</v>
      </c>
      <c r="D54">
        <v>474020</v>
      </c>
      <c r="E54" t="s">
        <v>137</v>
      </c>
      <c r="F54">
        <v>44.9</v>
      </c>
      <c r="G54">
        <v>142.6</v>
      </c>
      <c r="H54">
        <v>10</v>
      </c>
      <c r="I54">
        <v>7</v>
      </c>
      <c r="J54" t="str">
        <f>HYPERLINK("https://climate.onebuilding.org/WMO_Region_2_Asia/JPN_Japan/HK_Hokkaido/JPN_HK_Kitamiesashi.474020_JGMY.zip")</f>
        <v>https://climate.onebuilding.org/WMO_Region_2_Asia/JPN_Japan/HK_Hokkaido/JPN_HK_Kitamiesashi.474020_JGMY.zip</v>
      </c>
    </row>
    <row r="55" spans="1:10" x14ac:dyDescent="0.25">
      <c r="A55" t="s">
        <v>10</v>
      </c>
      <c r="B55" t="s">
        <v>88</v>
      </c>
      <c r="C55" t="s">
        <v>138</v>
      </c>
      <c r="D55">
        <v>477700</v>
      </c>
      <c r="E55" t="s">
        <v>139</v>
      </c>
      <c r="F55">
        <v>34.700000000000003</v>
      </c>
      <c r="G55">
        <v>135.19999999999999</v>
      </c>
      <c r="H55">
        <v>9</v>
      </c>
      <c r="I55">
        <v>58</v>
      </c>
      <c r="J55" t="str">
        <f>HYPERLINK("https://climate.onebuilding.org/WMO_Region_2_Asia/JPN_Japan/HG_Hyogo/JPN_HG_Kobe.477700_JGMY.zip")</f>
        <v>https://climate.onebuilding.org/WMO_Region_2_Asia/JPN_Japan/HG_Hyogo/JPN_HG_Kobe.477700_JGMY.zip</v>
      </c>
    </row>
    <row r="56" spans="1:10" x14ac:dyDescent="0.25">
      <c r="A56" t="s">
        <v>10</v>
      </c>
      <c r="B56" t="s">
        <v>140</v>
      </c>
      <c r="C56" t="s">
        <v>140</v>
      </c>
      <c r="D56">
        <v>478930</v>
      </c>
      <c r="E56" t="s">
        <v>141</v>
      </c>
      <c r="F56">
        <v>33.6</v>
      </c>
      <c r="G56">
        <v>133.5</v>
      </c>
      <c r="H56">
        <v>9</v>
      </c>
      <c r="I56">
        <v>2</v>
      </c>
      <c r="J56" t="str">
        <f>HYPERLINK("https://climate.onebuilding.org/WMO_Region_2_Asia/JPN_Japan/KC_Kochi/JPN_KC_Kochi.478930_JGMY.zip")</f>
        <v>https://climate.onebuilding.org/WMO_Region_2_Asia/JPN_Japan/KC_Kochi/JPN_KC_Kochi.478930_JGMY.zip</v>
      </c>
    </row>
    <row r="57" spans="1:10" x14ac:dyDescent="0.25">
      <c r="A57" t="s">
        <v>10</v>
      </c>
      <c r="B57" t="s">
        <v>47</v>
      </c>
      <c r="C57" t="s">
        <v>142</v>
      </c>
      <c r="D57">
        <v>476380</v>
      </c>
      <c r="E57" t="s">
        <v>143</v>
      </c>
      <c r="F57">
        <v>35.700000000000003</v>
      </c>
      <c r="G57">
        <v>138.6</v>
      </c>
      <c r="H57">
        <v>9</v>
      </c>
      <c r="I57">
        <v>273</v>
      </c>
      <c r="J57" t="str">
        <f>HYPERLINK("https://climate.onebuilding.org/WMO_Region_2_Asia/JPN_Japan/YN_Yamanashi/JPN_YN_Kofu.476380_JGMY.zip")</f>
        <v>https://climate.onebuilding.org/WMO_Region_2_Asia/JPN_Japan/YN_Yamanashi/JPN_YN_Kofu.476380_JGMY.zip</v>
      </c>
    </row>
    <row r="58" spans="1:10" x14ac:dyDescent="0.25">
      <c r="A58" t="s">
        <v>10</v>
      </c>
      <c r="B58" t="s">
        <v>37</v>
      </c>
      <c r="C58" t="s">
        <v>144</v>
      </c>
      <c r="D58">
        <v>476260</v>
      </c>
      <c r="E58" t="s">
        <v>145</v>
      </c>
      <c r="F58">
        <v>36.200000000000003</v>
      </c>
      <c r="G58">
        <v>139.4</v>
      </c>
      <c r="H58">
        <v>9</v>
      </c>
      <c r="I58">
        <v>30</v>
      </c>
      <c r="J58" t="str">
        <f>HYPERLINK("https://climate.onebuilding.org/WMO_Region_2_Asia/JPN_Japan/ST_Saitama/JPN_ST_Kumagaya.476260_JGMY.zip")</f>
        <v>https://climate.onebuilding.org/WMO_Region_2_Asia/JPN_Japan/ST_Saitama/JPN_ST_Kumagaya.476260_JGMY.zip</v>
      </c>
    </row>
    <row r="59" spans="1:10" x14ac:dyDescent="0.25">
      <c r="A59" t="s">
        <v>10</v>
      </c>
      <c r="B59" t="s">
        <v>32</v>
      </c>
      <c r="C59" t="s">
        <v>32</v>
      </c>
      <c r="D59">
        <v>478190</v>
      </c>
      <c r="E59" t="s">
        <v>146</v>
      </c>
      <c r="F59">
        <v>32.799999999999997</v>
      </c>
      <c r="G59">
        <v>130.69999999999999</v>
      </c>
      <c r="H59">
        <v>9</v>
      </c>
      <c r="I59">
        <v>38</v>
      </c>
      <c r="J59" t="str">
        <f>HYPERLINK("https://climate.onebuilding.org/WMO_Region_2_Asia/JPN_Japan/KM_Kumamoto/JPN_KM_Kumamoto.478190_JGMY.zip")</f>
        <v>https://climate.onebuilding.org/WMO_Region_2_Asia/JPN_Japan/KM_Kumamoto/JPN_KM_Kumamoto.478190_JGMY.zip</v>
      </c>
    </row>
    <row r="60" spans="1:10" x14ac:dyDescent="0.25">
      <c r="A60" t="s">
        <v>10</v>
      </c>
      <c r="B60" t="s">
        <v>111</v>
      </c>
      <c r="C60" t="s">
        <v>147</v>
      </c>
      <c r="D60">
        <v>479290</v>
      </c>
      <c r="E60" t="s">
        <v>148</v>
      </c>
      <c r="F60">
        <v>26.3</v>
      </c>
      <c r="G60">
        <v>126.8</v>
      </c>
      <c r="H60">
        <v>8</v>
      </c>
      <c r="I60">
        <v>4</v>
      </c>
      <c r="J60" t="str">
        <f>HYPERLINK("https://climate.onebuilding.org/WMO_Region_2_Asia/JPN_Japan/ON_Okinawa/JPN_ON_Kumejima.479290_JGMY.zip")</f>
        <v>https://climate.onebuilding.org/WMO_Region_2_Asia/JPN_Japan/ON_Okinawa/JPN_ON_Kumejima.479290_JGMY.zip</v>
      </c>
    </row>
    <row r="61" spans="1:10" x14ac:dyDescent="0.25">
      <c r="A61" t="s">
        <v>10</v>
      </c>
      <c r="B61" t="s">
        <v>61</v>
      </c>
      <c r="C61" t="s">
        <v>149</v>
      </c>
      <c r="D61">
        <v>477660</v>
      </c>
      <c r="E61" t="s">
        <v>150</v>
      </c>
      <c r="F61">
        <v>34.200000000000003</v>
      </c>
      <c r="G61">
        <v>132.6</v>
      </c>
      <c r="H61">
        <v>9</v>
      </c>
      <c r="I61">
        <v>4</v>
      </c>
      <c r="J61" t="str">
        <f>HYPERLINK("https://climate.onebuilding.org/WMO_Region_2_Asia/JPN_Japan/HS_Hiroshima/JPN_HS_Kure.477660_JGMY.zip")</f>
        <v>https://climate.onebuilding.org/WMO_Region_2_Asia/JPN_Japan/HS_Hiroshima/JPN_HS_Kure.477660_JGMY.zip</v>
      </c>
    </row>
    <row r="62" spans="1:10" x14ac:dyDescent="0.25">
      <c r="A62" t="s">
        <v>10</v>
      </c>
      <c r="B62" t="s">
        <v>11</v>
      </c>
      <c r="C62" t="s">
        <v>151</v>
      </c>
      <c r="D62">
        <v>474180</v>
      </c>
      <c r="E62" t="s">
        <v>152</v>
      </c>
      <c r="F62">
        <v>43</v>
      </c>
      <c r="G62">
        <v>144.4</v>
      </c>
      <c r="H62">
        <v>10</v>
      </c>
      <c r="I62">
        <v>32</v>
      </c>
      <c r="J62" t="str">
        <f>HYPERLINK("https://climate.onebuilding.org/WMO_Region_2_Asia/JPN_Japan/HK_Hokkaido/JPN_HK_Kushiro.474180_JGMY.zip")</f>
        <v>https://climate.onebuilding.org/WMO_Region_2_Asia/JPN_Japan/HK_Hokkaido/JPN_HK_Kushiro.474180_JGMY.zip</v>
      </c>
    </row>
    <row r="63" spans="1:10" x14ac:dyDescent="0.25">
      <c r="A63" t="s">
        <v>10</v>
      </c>
      <c r="B63" t="s">
        <v>11</v>
      </c>
      <c r="C63" t="s">
        <v>153</v>
      </c>
      <c r="D63">
        <v>474330</v>
      </c>
      <c r="E63" t="s">
        <v>154</v>
      </c>
      <c r="F63">
        <v>42.9</v>
      </c>
      <c r="G63">
        <v>140.80000000000001</v>
      </c>
      <c r="H63">
        <v>9</v>
      </c>
      <c r="I63">
        <v>174</v>
      </c>
      <c r="J63" t="str">
        <f>HYPERLINK("https://climate.onebuilding.org/WMO_Region_2_Asia/JPN_Japan/HK_Hokkaido/JPN_HK_Kutchan.474330_JGMY.zip")</f>
        <v>https://climate.onebuilding.org/WMO_Region_2_Asia/JPN_Japan/HK_Hokkaido/JPN_HK_Kutchan.474330_JGMY.zip</v>
      </c>
    </row>
    <row r="64" spans="1:10" x14ac:dyDescent="0.25">
      <c r="A64" t="s">
        <v>10</v>
      </c>
      <c r="B64" t="s">
        <v>155</v>
      </c>
      <c r="C64" t="s">
        <v>155</v>
      </c>
      <c r="D64">
        <v>477590</v>
      </c>
      <c r="E64" t="s">
        <v>156</v>
      </c>
      <c r="F64">
        <v>35</v>
      </c>
      <c r="G64">
        <v>135.69999999999999</v>
      </c>
      <c r="H64">
        <v>9</v>
      </c>
      <c r="I64">
        <v>41</v>
      </c>
      <c r="J64" t="str">
        <f>HYPERLINK("https://climate.onebuilding.org/WMO_Region_2_Asia/JPN_Japan/KY_Kyoto/JPN_KY_Kyoto.477590_JGMY.zip")</f>
        <v>https://climate.onebuilding.org/WMO_Region_2_Asia/JPN_Japan/KY_Kyoto/JPN_KY_Kyoto.477590_JGMY.zip</v>
      </c>
    </row>
    <row r="65" spans="1:10" x14ac:dyDescent="0.25">
      <c r="A65" t="s">
        <v>10</v>
      </c>
      <c r="B65" t="s">
        <v>157</v>
      </c>
      <c r="C65" t="s">
        <v>158</v>
      </c>
      <c r="D65">
        <v>476240</v>
      </c>
      <c r="E65" t="s">
        <v>159</v>
      </c>
      <c r="F65">
        <v>36.4</v>
      </c>
      <c r="G65">
        <v>139.1</v>
      </c>
      <c r="H65">
        <v>9</v>
      </c>
      <c r="I65">
        <v>112</v>
      </c>
      <c r="J65" t="str">
        <f>HYPERLINK("https://climate.onebuilding.org/WMO_Region_2_Asia/JPN_Japan/GM_Gunma/JPN_GM_Maebashi.476240_JGMY.zip")</f>
        <v>https://climate.onebuilding.org/WMO_Region_2_Asia/JPN_Japan/GM_Gunma/JPN_GM_Maebashi.476240_JGMY.zip</v>
      </c>
    </row>
    <row r="66" spans="1:10" x14ac:dyDescent="0.25">
      <c r="A66" t="s">
        <v>10</v>
      </c>
      <c r="B66" t="s">
        <v>155</v>
      </c>
      <c r="C66" t="s">
        <v>160</v>
      </c>
      <c r="D66">
        <v>477500</v>
      </c>
      <c r="E66" t="s">
        <v>161</v>
      </c>
      <c r="F66">
        <v>35.5</v>
      </c>
      <c r="G66">
        <v>135.30000000000001</v>
      </c>
      <c r="H66">
        <v>9</v>
      </c>
      <c r="I66">
        <v>3</v>
      </c>
      <c r="J66" t="str">
        <f>HYPERLINK("https://climate.onebuilding.org/WMO_Region_2_Asia/JPN_Japan/KY_Kyoto/JPN_KY_Maizuru.477500_JGMY.zip")</f>
        <v>https://climate.onebuilding.org/WMO_Region_2_Asia/JPN_Japan/KY_Kyoto/JPN_KY_Maizuru.477500_JGMY.zip</v>
      </c>
    </row>
    <row r="67" spans="1:10" x14ac:dyDescent="0.25">
      <c r="A67" t="s">
        <v>10</v>
      </c>
      <c r="B67" t="s">
        <v>25</v>
      </c>
      <c r="C67" t="s">
        <v>162</v>
      </c>
      <c r="D67">
        <v>478310</v>
      </c>
      <c r="E67" t="s">
        <v>163</v>
      </c>
      <c r="F67">
        <v>31.3</v>
      </c>
      <c r="G67">
        <v>130.30000000000001</v>
      </c>
      <c r="H67">
        <v>9</v>
      </c>
      <c r="I67">
        <v>30</v>
      </c>
      <c r="J67" t="str">
        <f>HYPERLINK("https://climate.onebuilding.org/WMO_Region_2_Asia/JPN_Japan/KS_Kagoshima/JPN_KS_Makurazaki.478310_JGMY.zip")</f>
        <v>https://climate.onebuilding.org/WMO_Region_2_Asia/JPN_Japan/KS_Kagoshima/JPN_KS_Makurazaki.478310_JGMY.zip</v>
      </c>
    </row>
    <row r="68" spans="1:10" x14ac:dyDescent="0.25">
      <c r="A68" t="s">
        <v>10</v>
      </c>
      <c r="B68" t="s">
        <v>80</v>
      </c>
      <c r="C68" t="s">
        <v>164</v>
      </c>
      <c r="D68">
        <v>477410</v>
      </c>
      <c r="E68" t="s">
        <v>165</v>
      </c>
      <c r="F68">
        <v>35.5</v>
      </c>
      <c r="G68">
        <v>133.1</v>
      </c>
      <c r="H68">
        <v>9</v>
      </c>
      <c r="I68">
        <v>17</v>
      </c>
      <c r="J68" t="str">
        <f>HYPERLINK("https://climate.onebuilding.org/WMO_Region_2_Asia/JPN_Japan/SM_Shimane/JPN_SM_Matsue.477410_JGMY.zip")</f>
        <v>https://climate.onebuilding.org/WMO_Region_2_Asia/JPN_Japan/SM_Shimane/JPN_SM_Matsue.477410_JGMY.zip</v>
      </c>
    </row>
    <row r="69" spans="1:10" x14ac:dyDescent="0.25">
      <c r="A69" t="s">
        <v>10</v>
      </c>
      <c r="B69" t="s">
        <v>103</v>
      </c>
      <c r="C69" t="s">
        <v>166</v>
      </c>
      <c r="D69">
        <v>476180</v>
      </c>
      <c r="E69" t="s">
        <v>167</v>
      </c>
      <c r="F69">
        <v>36.299999999999997</v>
      </c>
      <c r="G69">
        <v>138</v>
      </c>
      <c r="H69">
        <v>9</v>
      </c>
      <c r="I69">
        <v>610</v>
      </c>
      <c r="J69" t="str">
        <f>HYPERLINK("https://climate.onebuilding.org/WMO_Region_2_Asia/JPN_Japan/NN_Nagano/JPN_NN_Matsumoto.476180_JGMY.zip")</f>
        <v>https://climate.onebuilding.org/WMO_Region_2_Asia/JPN_Japan/NN_Nagano/JPN_NN_Matsumoto.476180_JGMY.zip</v>
      </c>
    </row>
    <row r="70" spans="1:10" x14ac:dyDescent="0.25">
      <c r="A70" t="s">
        <v>10</v>
      </c>
      <c r="B70" t="s">
        <v>168</v>
      </c>
      <c r="C70" t="s">
        <v>169</v>
      </c>
      <c r="D70">
        <v>478870</v>
      </c>
      <c r="E70" t="s">
        <v>170</v>
      </c>
      <c r="F70">
        <v>33.799999999999997</v>
      </c>
      <c r="G70">
        <v>132.80000000000001</v>
      </c>
      <c r="H70">
        <v>9</v>
      </c>
      <c r="I70">
        <v>32</v>
      </c>
      <c r="J70" t="str">
        <f>HYPERLINK("https://climate.onebuilding.org/WMO_Region_2_Asia/JPN_Japan/EH_Ehime/JPN_EH_Matsuyama.478870_JGMY.zip")</f>
        <v>https://climate.onebuilding.org/WMO_Region_2_Asia/JPN_Japan/EH_Ehime/JPN_EH_Matsuyama.478870_JGMY.zip</v>
      </c>
    </row>
    <row r="71" spans="1:10" x14ac:dyDescent="0.25">
      <c r="A71" t="s">
        <v>10</v>
      </c>
      <c r="B71" t="s">
        <v>111</v>
      </c>
      <c r="C71" t="s">
        <v>171</v>
      </c>
      <c r="D71">
        <v>479450</v>
      </c>
      <c r="E71" t="s">
        <v>172</v>
      </c>
      <c r="F71">
        <v>25.8</v>
      </c>
      <c r="G71">
        <v>131.19999999999999</v>
      </c>
      <c r="H71">
        <v>9</v>
      </c>
      <c r="I71">
        <v>14</v>
      </c>
      <c r="J71" t="str">
        <f>HYPERLINK("https://climate.onebuilding.org/WMO_Region_2_Asia/JPN_Japan/ON_Okinawa/JPN_ON_Minamidaitojima.479450_JGMY.zip")</f>
        <v>https://climate.onebuilding.org/WMO_Region_2_Asia/JPN_Japan/ON_Okinawa/JPN_ON_Minamidaitojima.479450_JGMY.zip</v>
      </c>
    </row>
    <row r="72" spans="1:10" x14ac:dyDescent="0.25">
      <c r="A72" t="s">
        <v>10</v>
      </c>
      <c r="B72" t="s">
        <v>40</v>
      </c>
      <c r="C72" t="s">
        <v>173</v>
      </c>
      <c r="D72">
        <v>479910</v>
      </c>
      <c r="E72" t="s">
        <v>174</v>
      </c>
      <c r="F72">
        <v>24.3</v>
      </c>
      <c r="G72">
        <v>154</v>
      </c>
      <c r="H72">
        <v>10</v>
      </c>
      <c r="I72">
        <v>8</v>
      </c>
      <c r="J72" t="str">
        <f>HYPERLINK("https://climate.onebuilding.org/WMO_Region_2_Asia/JPN_Japan/TK_Tokyo/JPN_TK_Minamitorishima.479910_JGMY.zip")</f>
        <v>https://climate.onebuilding.org/WMO_Region_2_Asia/JPN_Japan/TK_Tokyo/JPN_TK_Minamitorishima.479910_JGMY.zip</v>
      </c>
    </row>
    <row r="73" spans="1:10" x14ac:dyDescent="0.25">
      <c r="A73" t="s">
        <v>10</v>
      </c>
      <c r="B73" t="s">
        <v>20</v>
      </c>
      <c r="C73" t="s">
        <v>175</v>
      </c>
      <c r="D73">
        <v>476570</v>
      </c>
      <c r="E73" t="s">
        <v>176</v>
      </c>
      <c r="F73">
        <v>35.1</v>
      </c>
      <c r="G73">
        <v>138.9</v>
      </c>
      <c r="H73">
        <v>9</v>
      </c>
      <c r="I73">
        <v>21</v>
      </c>
      <c r="J73" t="str">
        <f>HYPERLINK("https://climate.onebuilding.org/WMO_Region_2_Asia/JPN_Japan/SZ_Shizuoka/JPN_SZ_Mishima.476570_JGMY.zip")</f>
        <v>https://climate.onebuilding.org/WMO_Region_2_Asia/JPN_Japan/SZ_Shizuoka/JPN_SZ_Mishima.476570_JGMY.zip</v>
      </c>
    </row>
    <row r="74" spans="1:10" x14ac:dyDescent="0.25">
      <c r="A74" t="s">
        <v>10</v>
      </c>
      <c r="B74" t="s">
        <v>177</v>
      </c>
      <c r="C74" t="s">
        <v>178</v>
      </c>
      <c r="D74">
        <v>476290</v>
      </c>
      <c r="E74" t="s">
        <v>179</v>
      </c>
      <c r="F74">
        <v>36.4</v>
      </c>
      <c r="G74">
        <v>140.5</v>
      </c>
      <c r="H74">
        <v>9</v>
      </c>
      <c r="I74">
        <v>29</v>
      </c>
      <c r="J74" t="str">
        <f>HYPERLINK("https://climate.onebuilding.org/WMO_Region_2_Asia/JPN_Japan/IB_Ibaraki/JPN_IB_Mito.476290_JGMY.zip")</f>
        <v>https://climate.onebuilding.org/WMO_Region_2_Asia/JPN_Japan/IB_Ibaraki/JPN_IB_Mito.476290_JGMY.zip</v>
      </c>
    </row>
    <row r="75" spans="1:10" x14ac:dyDescent="0.25">
      <c r="A75" t="s">
        <v>10</v>
      </c>
      <c r="B75" t="s">
        <v>40</v>
      </c>
      <c r="C75" t="s">
        <v>180</v>
      </c>
      <c r="D75">
        <v>476770</v>
      </c>
      <c r="E75" t="s">
        <v>181</v>
      </c>
      <c r="F75">
        <v>34.1</v>
      </c>
      <c r="G75">
        <v>139.5</v>
      </c>
      <c r="H75">
        <v>9</v>
      </c>
      <c r="I75">
        <v>36</v>
      </c>
      <c r="J75" t="str">
        <f>HYPERLINK("https://climate.onebuilding.org/WMO_Region_2_Asia/JPN_Japan/TK_Tokyo/JPN_TK_Miyakejima.476770_JGMY.zip")</f>
        <v>https://climate.onebuilding.org/WMO_Region_2_Asia/JPN_Japan/TK_Tokyo/JPN_TK_Miyakejima.476770_JGMY.zip</v>
      </c>
    </row>
    <row r="76" spans="1:10" x14ac:dyDescent="0.25">
      <c r="A76" t="s">
        <v>10</v>
      </c>
      <c r="B76" t="s">
        <v>182</v>
      </c>
      <c r="C76" t="s">
        <v>183</v>
      </c>
      <c r="D76">
        <v>475850</v>
      </c>
      <c r="E76" t="s">
        <v>184</v>
      </c>
      <c r="F76">
        <v>39.700000000000003</v>
      </c>
      <c r="G76">
        <v>142</v>
      </c>
      <c r="H76">
        <v>9</v>
      </c>
      <c r="I76">
        <v>43</v>
      </c>
      <c r="J76" t="str">
        <f>HYPERLINK("https://climate.onebuilding.org/WMO_Region_2_Asia/JPN_Japan/IW_Iwate/JPN_IW_Miyako.475850_JGMY.zip")</f>
        <v>https://climate.onebuilding.org/WMO_Region_2_Asia/JPN_Japan/IW_Iwate/JPN_IW_Miyako.475850_JGMY.zip</v>
      </c>
    </row>
    <row r="77" spans="1:10" x14ac:dyDescent="0.25">
      <c r="A77" t="s">
        <v>10</v>
      </c>
      <c r="B77" t="s">
        <v>111</v>
      </c>
      <c r="C77" t="s">
        <v>185</v>
      </c>
      <c r="D77">
        <v>479270</v>
      </c>
      <c r="E77" t="s">
        <v>186</v>
      </c>
      <c r="F77">
        <v>24.8</v>
      </c>
      <c r="G77">
        <v>125.3</v>
      </c>
      <c r="H77">
        <v>8</v>
      </c>
      <c r="I77">
        <v>40</v>
      </c>
      <c r="J77" t="str">
        <f>HYPERLINK("https://climate.onebuilding.org/WMO_Region_2_Asia/JPN_Japan/ON_Okinawa/JPN_ON_Miyakojima.479270_JGMY.zip")</f>
        <v>https://climate.onebuilding.org/WMO_Region_2_Asia/JPN_Japan/ON_Okinawa/JPN_ON_Miyakojima.479270_JGMY.zip</v>
      </c>
    </row>
    <row r="78" spans="1:10" x14ac:dyDescent="0.25">
      <c r="A78" t="s">
        <v>10</v>
      </c>
      <c r="B78" t="s">
        <v>14</v>
      </c>
      <c r="C78" t="s">
        <v>187</v>
      </c>
      <c r="D78">
        <v>478290</v>
      </c>
      <c r="E78" t="s">
        <v>188</v>
      </c>
      <c r="F78">
        <v>31.7</v>
      </c>
      <c r="G78">
        <v>131.1</v>
      </c>
      <c r="H78">
        <v>9</v>
      </c>
      <c r="I78">
        <v>154</v>
      </c>
      <c r="J78" t="str">
        <f>HYPERLINK("https://climate.onebuilding.org/WMO_Region_2_Asia/JPN_Japan/MZ_Miyazaki/JPN_MZ_Miyakonojo.478290_JGMY.zip")</f>
        <v>https://climate.onebuilding.org/WMO_Region_2_Asia/JPN_Japan/MZ_Miyazaki/JPN_MZ_Miyakonojo.478290_JGMY.zip</v>
      </c>
    </row>
    <row r="79" spans="1:10" x14ac:dyDescent="0.25">
      <c r="A79" t="s">
        <v>10</v>
      </c>
      <c r="B79" t="s">
        <v>14</v>
      </c>
      <c r="C79" t="s">
        <v>14</v>
      </c>
      <c r="D79">
        <v>478300</v>
      </c>
      <c r="E79" t="s">
        <v>189</v>
      </c>
      <c r="F79">
        <v>31.9</v>
      </c>
      <c r="G79">
        <v>131.4</v>
      </c>
      <c r="H79">
        <v>9</v>
      </c>
      <c r="I79">
        <v>6</v>
      </c>
      <c r="J79" t="str">
        <f>HYPERLINK("https://climate.onebuilding.org/WMO_Region_2_Asia/JPN_Japan/MZ_Miyazaki/JPN_MZ_Miyazaki.478300_JGMY.zip")</f>
        <v>https://climate.onebuilding.org/WMO_Region_2_Asia/JPN_Japan/MZ_Miyazaki/JPN_MZ_Miyazaki.478300_JGMY.zip</v>
      </c>
    </row>
    <row r="80" spans="1:10" x14ac:dyDescent="0.25">
      <c r="A80" t="s">
        <v>10</v>
      </c>
      <c r="B80" t="s">
        <v>11</v>
      </c>
      <c r="C80" t="s">
        <v>190</v>
      </c>
      <c r="D80">
        <v>474350</v>
      </c>
      <c r="E80" t="s">
        <v>191</v>
      </c>
      <c r="F80">
        <v>44.4</v>
      </c>
      <c r="G80">
        <v>143.4</v>
      </c>
      <c r="H80">
        <v>10</v>
      </c>
      <c r="I80">
        <v>16</v>
      </c>
      <c r="J80" t="str">
        <f>HYPERLINK("https://climate.onebuilding.org/WMO_Region_2_Asia/JPN_Japan/HK_Hokkaido/JPN_HK_Mombetsu.474350_JGMY.zip")</f>
        <v>https://climate.onebuilding.org/WMO_Region_2_Asia/JPN_Japan/HK_Hokkaido/JPN_HK_Mombetsu.474350_JGMY.zip</v>
      </c>
    </row>
    <row r="81" spans="1:10" x14ac:dyDescent="0.25">
      <c r="A81" t="s">
        <v>10</v>
      </c>
      <c r="B81" t="s">
        <v>182</v>
      </c>
      <c r="C81" t="s">
        <v>192</v>
      </c>
      <c r="D81">
        <v>475840</v>
      </c>
      <c r="E81" t="s">
        <v>193</v>
      </c>
      <c r="F81">
        <v>39.700000000000003</v>
      </c>
      <c r="G81">
        <v>141.19999999999999</v>
      </c>
      <c r="H81">
        <v>9</v>
      </c>
      <c r="I81">
        <v>155</v>
      </c>
      <c r="J81" t="str">
        <f>HYPERLINK("https://climate.onebuilding.org/WMO_Region_2_Asia/JPN_Japan/IW_Iwate/JPN_IW_Morioka.475840_JGMY.zip")</f>
        <v>https://climate.onebuilding.org/WMO_Region_2_Asia/JPN_Japan/IW_Iwate/JPN_IW_Morioka.475840_JGMY.zip</v>
      </c>
    </row>
    <row r="82" spans="1:10" x14ac:dyDescent="0.25">
      <c r="A82" t="s">
        <v>10</v>
      </c>
      <c r="B82" t="s">
        <v>11</v>
      </c>
      <c r="C82" t="s">
        <v>194</v>
      </c>
      <c r="D82">
        <v>474230</v>
      </c>
      <c r="E82" t="s">
        <v>195</v>
      </c>
      <c r="F82">
        <v>42.3</v>
      </c>
      <c r="G82">
        <v>141</v>
      </c>
      <c r="H82">
        <v>9</v>
      </c>
      <c r="I82">
        <v>40</v>
      </c>
      <c r="J82" t="str">
        <f>HYPERLINK("https://climate.onebuilding.org/WMO_Region_2_Asia/JPN_Japan/HK_Hokkaido/JPN_HK_Muroran.474230_JGMY.zip")</f>
        <v>https://climate.onebuilding.org/WMO_Region_2_Asia/JPN_Japan/HK_Hokkaido/JPN_HK_Muroran.474230_JGMY.zip</v>
      </c>
    </row>
    <row r="83" spans="1:10" x14ac:dyDescent="0.25">
      <c r="A83" t="s">
        <v>10</v>
      </c>
      <c r="B83" t="s">
        <v>140</v>
      </c>
      <c r="C83" t="s">
        <v>196</v>
      </c>
      <c r="D83">
        <v>478990</v>
      </c>
      <c r="E83" t="s">
        <v>197</v>
      </c>
      <c r="F83">
        <v>33.299999999999997</v>
      </c>
      <c r="G83">
        <v>134.19999999999999</v>
      </c>
      <c r="H83">
        <v>9</v>
      </c>
      <c r="I83">
        <v>185</v>
      </c>
      <c r="J83" t="str">
        <f>HYPERLINK("https://climate.onebuilding.org/WMO_Region_2_Asia/JPN_Japan/KC_Kochi/JPN_KC_Murotomisaki.478990_JGMY.zip")</f>
        <v>https://climate.onebuilding.org/WMO_Region_2_Asia/JPN_Japan/KC_Kochi/JPN_KC_Murotomisaki.478990_JGMY.zip</v>
      </c>
    </row>
    <row r="84" spans="1:10" x14ac:dyDescent="0.25">
      <c r="A84" t="s">
        <v>10</v>
      </c>
      <c r="B84" t="s">
        <v>28</v>
      </c>
      <c r="C84" t="s">
        <v>198</v>
      </c>
      <c r="D84">
        <v>475760</v>
      </c>
      <c r="E84" t="s">
        <v>199</v>
      </c>
      <c r="F84">
        <v>41.3</v>
      </c>
      <c r="G84">
        <v>141.19999999999999</v>
      </c>
      <c r="H84">
        <v>9</v>
      </c>
      <c r="I84">
        <v>3</v>
      </c>
      <c r="J84" t="str">
        <f>HYPERLINK("https://climate.onebuilding.org/WMO_Region_2_Asia/JPN_Japan/AO_Aomori/JPN_AO_Mutsu.475760_JGMY.zip")</f>
        <v>https://climate.onebuilding.org/WMO_Region_2_Asia/JPN_Japan/AO_Aomori/JPN_AO_Mutsu.475760_JGMY.zip</v>
      </c>
    </row>
    <row r="85" spans="1:10" x14ac:dyDescent="0.25">
      <c r="A85" t="s">
        <v>10</v>
      </c>
      <c r="B85" t="s">
        <v>103</v>
      </c>
      <c r="C85" t="s">
        <v>103</v>
      </c>
      <c r="D85">
        <v>476100</v>
      </c>
      <c r="E85" t="s">
        <v>200</v>
      </c>
      <c r="F85">
        <v>36.700000000000003</v>
      </c>
      <c r="G85">
        <v>138.19999999999999</v>
      </c>
      <c r="H85">
        <v>9</v>
      </c>
      <c r="I85">
        <v>418</v>
      </c>
      <c r="J85" t="str">
        <f>HYPERLINK("https://climate.onebuilding.org/WMO_Region_2_Asia/JPN_Japan/NN_Nagano/JPN_NN_Nagano.476100_JGMY.zip")</f>
        <v>https://climate.onebuilding.org/WMO_Region_2_Asia/JPN_Japan/NN_Nagano/JPN_NN_Nagano.476100_JGMY.zip</v>
      </c>
    </row>
    <row r="86" spans="1:10" x14ac:dyDescent="0.25">
      <c r="A86" t="s">
        <v>10</v>
      </c>
      <c r="B86" t="s">
        <v>52</v>
      </c>
      <c r="C86" t="s">
        <v>52</v>
      </c>
      <c r="D86">
        <v>478170</v>
      </c>
      <c r="E86" t="s">
        <v>201</v>
      </c>
      <c r="F86">
        <v>32.700000000000003</v>
      </c>
      <c r="G86">
        <v>129.9</v>
      </c>
      <c r="H86">
        <v>9</v>
      </c>
      <c r="I86">
        <v>27</v>
      </c>
      <c r="J86" t="str">
        <f>HYPERLINK("https://climate.onebuilding.org/WMO_Region_2_Asia/JPN_Japan/NS_Nagasaki/JPN_NS_Nagasaki.478170_JGMY.zip")</f>
        <v>https://climate.onebuilding.org/WMO_Region_2_Asia/JPN_Japan/NS_Nagasaki/JPN_NS_Nagasaki.478170_JGMY.zip</v>
      </c>
    </row>
    <row r="87" spans="1:10" x14ac:dyDescent="0.25">
      <c r="A87" t="s">
        <v>10</v>
      </c>
      <c r="B87" t="s">
        <v>111</v>
      </c>
      <c r="C87" t="s">
        <v>202</v>
      </c>
      <c r="D87">
        <v>479400</v>
      </c>
      <c r="E87" t="s">
        <v>203</v>
      </c>
      <c r="F87">
        <v>26.6</v>
      </c>
      <c r="G87">
        <v>128</v>
      </c>
      <c r="H87">
        <v>9</v>
      </c>
      <c r="I87">
        <v>6</v>
      </c>
      <c r="J87" t="str">
        <f>HYPERLINK("https://climate.onebuilding.org/WMO_Region_2_Asia/JPN_Japan/ON_Okinawa/JPN_ON_Nago.479400_JGMY.zip")</f>
        <v>https://climate.onebuilding.org/WMO_Region_2_Asia/JPN_Japan/ON_Okinawa/JPN_ON_Nago.479400_JGMY.zip</v>
      </c>
    </row>
    <row r="88" spans="1:10" x14ac:dyDescent="0.25">
      <c r="A88" t="s">
        <v>10</v>
      </c>
      <c r="B88" t="s">
        <v>108</v>
      </c>
      <c r="C88" t="s">
        <v>204</v>
      </c>
      <c r="D88">
        <v>476360</v>
      </c>
      <c r="E88" t="s">
        <v>205</v>
      </c>
      <c r="F88">
        <v>35.200000000000003</v>
      </c>
      <c r="G88">
        <v>137</v>
      </c>
      <c r="H88">
        <v>9</v>
      </c>
      <c r="I88">
        <v>51</v>
      </c>
      <c r="J88" t="str">
        <f>HYPERLINK("https://climate.onebuilding.org/WMO_Region_2_Asia/JPN_Japan/AI_Aichi/JPN_AI_Nagoya.476360_JGMY.zip")</f>
        <v>https://climate.onebuilding.org/WMO_Region_2_Asia/JPN_Japan/AI_Aichi/JPN_AI_Nagoya.476360_JGMY.zip</v>
      </c>
    </row>
    <row r="89" spans="1:10" x14ac:dyDescent="0.25">
      <c r="A89" t="s">
        <v>10</v>
      </c>
      <c r="B89" t="s">
        <v>111</v>
      </c>
      <c r="C89" t="s">
        <v>206</v>
      </c>
      <c r="D89">
        <v>479360</v>
      </c>
      <c r="E89" t="s">
        <v>207</v>
      </c>
      <c r="F89">
        <v>26.2</v>
      </c>
      <c r="G89">
        <v>127.7</v>
      </c>
      <c r="H89">
        <v>9</v>
      </c>
      <c r="I89">
        <v>28</v>
      </c>
      <c r="J89" t="str">
        <f>HYPERLINK("https://climate.onebuilding.org/WMO_Region_2_Asia/JPN_Japan/ON_Okinawa/JPN_ON_Naha.479360_JGMY.zip")</f>
        <v>https://climate.onebuilding.org/WMO_Region_2_Asia/JPN_Japan/ON_Okinawa/JPN_ON_Naha.479360_JGMY.zip</v>
      </c>
    </row>
    <row r="90" spans="1:10" x14ac:dyDescent="0.25">
      <c r="A90" t="s">
        <v>10</v>
      </c>
      <c r="B90" t="s">
        <v>208</v>
      </c>
      <c r="C90" t="s">
        <v>208</v>
      </c>
      <c r="D90">
        <v>477800</v>
      </c>
      <c r="E90" t="s">
        <v>209</v>
      </c>
      <c r="F90">
        <v>34.700000000000003</v>
      </c>
      <c r="G90">
        <v>135.80000000000001</v>
      </c>
      <c r="H90">
        <v>9</v>
      </c>
      <c r="I90">
        <v>104</v>
      </c>
      <c r="J90" t="str">
        <f>HYPERLINK("https://climate.onebuilding.org/WMO_Region_2_Asia/JPN_Japan/NR_Nara/JPN_NR_Nara.477800_JGMY.zip")</f>
        <v>https://climate.onebuilding.org/WMO_Region_2_Asia/JPN_Japan/NR_Nara/JPN_NR_Nara.477800_JGMY.zip</v>
      </c>
    </row>
    <row r="91" spans="1:10" x14ac:dyDescent="0.25">
      <c r="A91" t="s">
        <v>10</v>
      </c>
      <c r="B91" t="s">
        <v>25</v>
      </c>
      <c r="C91" t="s">
        <v>210</v>
      </c>
      <c r="D91">
        <v>479090</v>
      </c>
      <c r="E91" t="s">
        <v>211</v>
      </c>
      <c r="F91">
        <v>28.4</v>
      </c>
      <c r="G91">
        <v>129.5</v>
      </c>
      <c r="H91">
        <v>9</v>
      </c>
      <c r="I91">
        <v>3</v>
      </c>
      <c r="J91" t="str">
        <f>HYPERLINK("https://climate.onebuilding.org/WMO_Region_2_Asia/JPN_Japan/KS_Kagoshima/JPN_KS_Naze.479090_JGMY.zip")</f>
        <v>https://climate.onebuilding.org/WMO_Region_2_Asia/JPN_Japan/KS_Kagoshima/JPN_KS_Naze.479090_JGMY.zip</v>
      </c>
    </row>
    <row r="92" spans="1:10" x14ac:dyDescent="0.25">
      <c r="A92" t="s">
        <v>10</v>
      </c>
      <c r="B92" t="s">
        <v>11</v>
      </c>
      <c r="C92" t="s">
        <v>212</v>
      </c>
      <c r="D92">
        <v>474200</v>
      </c>
      <c r="E92" t="s">
        <v>213</v>
      </c>
      <c r="F92">
        <v>43.3</v>
      </c>
      <c r="G92">
        <v>145.6</v>
      </c>
      <c r="H92">
        <v>10</v>
      </c>
      <c r="I92">
        <v>26</v>
      </c>
      <c r="J92" t="str">
        <f>HYPERLINK("https://climate.onebuilding.org/WMO_Region_2_Asia/JPN_Japan/HK_Hokkaido/JPN_HK_Nemuro.474200_JGMY.zip")</f>
        <v>https://climate.onebuilding.org/WMO_Region_2_Asia/JPN_Japan/HK_Hokkaido/JPN_HK_Nemuro.474200_JGMY.zip</v>
      </c>
    </row>
    <row r="93" spans="1:10" x14ac:dyDescent="0.25">
      <c r="A93" t="s">
        <v>10</v>
      </c>
      <c r="B93" t="s">
        <v>17</v>
      </c>
      <c r="C93" t="s">
        <v>17</v>
      </c>
      <c r="D93">
        <v>476040</v>
      </c>
      <c r="E93" t="s">
        <v>214</v>
      </c>
      <c r="F93">
        <v>37.9</v>
      </c>
      <c r="G93">
        <v>139.1</v>
      </c>
      <c r="H93">
        <v>9</v>
      </c>
      <c r="I93">
        <v>2</v>
      </c>
      <c r="J93" t="str">
        <f>HYPERLINK("https://climate.onebuilding.org/WMO_Region_2_Asia/JPN_Japan/NI_Niigata/JPN_NI_Niigata.476040_JGMY.zip")</f>
        <v>https://climate.onebuilding.org/WMO_Region_2_Asia/JPN_Japan/NI_Niigata/JPN_NI_Niigata.476040_JGMY.zip</v>
      </c>
    </row>
    <row r="94" spans="1:10" x14ac:dyDescent="0.25">
      <c r="A94" t="s">
        <v>10</v>
      </c>
      <c r="B94" t="s">
        <v>215</v>
      </c>
      <c r="C94" t="s">
        <v>216</v>
      </c>
      <c r="D94">
        <v>476900</v>
      </c>
      <c r="E94" t="s">
        <v>217</v>
      </c>
      <c r="F94">
        <v>36.700000000000003</v>
      </c>
      <c r="G94">
        <v>139.5</v>
      </c>
      <c r="H94">
        <v>9</v>
      </c>
      <c r="I94">
        <v>1292</v>
      </c>
      <c r="J94" t="str">
        <f>HYPERLINK("https://climate.onebuilding.org/WMO_Region_2_Asia/JPN_Japan/TC_Tochigi/JPN_TC_Nikko.476900_JGMY.zip")</f>
        <v>https://climate.onebuilding.org/WMO_Region_2_Asia/JPN_Japan/TC_Tochigi/JPN_TC_Nikko.476900_JGMY.zip</v>
      </c>
    </row>
    <row r="95" spans="1:10" x14ac:dyDescent="0.25">
      <c r="A95" t="s">
        <v>10</v>
      </c>
      <c r="B95" t="s">
        <v>14</v>
      </c>
      <c r="C95" t="s">
        <v>218</v>
      </c>
      <c r="D95">
        <v>478220</v>
      </c>
      <c r="E95" t="s">
        <v>219</v>
      </c>
      <c r="F95">
        <v>32.6</v>
      </c>
      <c r="G95">
        <v>131.69999999999999</v>
      </c>
      <c r="H95">
        <v>9</v>
      </c>
      <c r="I95">
        <v>19</v>
      </c>
      <c r="J95" t="str">
        <f>HYPERLINK("https://climate.onebuilding.org/WMO_Region_2_Asia/JPN_Japan/MZ_Miyazaki/JPN_MZ_Nobeoka.478220_JGMY.zip")</f>
        <v>https://climate.onebuilding.org/WMO_Region_2_Asia/JPN_Japan/MZ_Miyazaki/JPN_MZ_Nobeoka.478220_JGMY.zip</v>
      </c>
    </row>
    <row r="96" spans="1:10" x14ac:dyDescent="0.25">
      <c r="A96" t="s">
        <v>10</v>
      </c>
      <c r="B96" t="s">
        <v>11</v>
      </c>
      <c r="C96" t="s">
        <v>220</v>
      </c>
      <c r="D96">
        <v>474170</v>
      </c>
      <c r="E96" t="s">
        <v>221</v>
      </c>
      <c r="F96">
        <v>42.9</v>
      </c>
      <c r="G96">
        <v>143.19999999999999</v>
      </c>
      <c r="H96">
        <v>10</v>
      </c>
      <c r="I96">
        <v>38</v>
      </c>
      <c r="J96" t="str">
        <f>HYPERLINK("https://climate.onebuilding.org/WMO_Region_2_Asia/JPN_Japan/HK_Hokkaido/JPN_HK_Obihiro.474170_JGMY.zip")</f>
        <v>https://climate.onebuilding.org/WMO_Region_2_Asia/JPN_Japan/HK_Hokkaido/JPN_HK_Obihiro.474170_JGMY.zip</v>
      </c>
    </row>
    <row r="97" spans="1:10" x14ac:dyDescent="0.25">
      <c r="A97" t="s">
        <v>10</v>
      </c>
      <c r="B97" t="s">
        <v>182</v>
      </c>
      <c r="C97" t="s">
        <v>222</v>
      </c>
      <c r="D97">
        <v>475120</v>
      </c>
      <c r="E97" t="s">
        <v>223</v>
      </c>
      <c r="F97">
        <v>39.1</v>
      </c>
      <c r="G97">
        <v>141.69999999999999</v>
      </c>
      <c r="H97">
        <v>9</v>
      </c>
      <c r="I97">
        <v>37</v>
      </c>
      <c r="J97" t="str">
        <f>HYPERLINK("https://climate.onebuilding.org/WMO_Region_2_Asia/JPN_Japan/IW_Iwate/JPN_IW_Ofunato.475120_JGMY.zip")</f>
        <v>https://climate.onebuilding.org/WMO_Region_2_Asia/JPN_Japan/IW_Iwate/JPN_IW_Ofunato.475120_JGMY.zip</v>
      </c>
    </row>
    <row r="98" spans="1:10" x14ac:dyDescent="0.25">
      <c r="A98" t="s">
        <v>10</v>
      </c>
      <c r="B98" t="s">
        <v>96</v>
      </c>
      <c r="C98" t="s">
        <v>96</v>
      </c>
      <c r="D98">
        <v>478150</v>
      </c>
      <c r="E98" t="s">
        <v>224</v>
      </c>
      <c r="F98">
        <v>33.200000000000003</v>
      </c>
      <c r="G98">
        <v>131.6</v>
      </c>
      <c r="H98">
        <v>9</v>
      </c>
      <c r="I98">
        <v>5</v>
      </c>
      <c r="J98" t="str">
        <f>HYPERLINK("https://climate.onebuilding.org/WMO_Region_2_Asia/JPN_Japan/OT_Oita/JPN_OT_Oita.478150_JGMY.zip")</f>
        <v>https://climate.onebuilding.org/WMO_Region_2_Asia/JPN_Japan/OT_Oita/JPN_OT_Oita.478150_JGMY.zip</v>
      </c>
    </row>
    <row r="99" spans="1:10" x14ac:dyDescent="0.25">
      <c r="A99" t="s">
        <v>10</v>
      </c>
      <c r="B99" t="s">
        <v>225</v>
      </c>
      <c r="C99" t="s">
        <v>225</v>
      </c>
      <c r="D99">
        <v>477680</v>
      </c>
      <c r="E99" t="s">
        <v>226</v>
      </c>
      <c r="F99">
        <v>34.700000000000003</v>
      </c>
      <c r="G99">
        <v>133.9</v>
      </c>
      <c r="H99">
        <v>9</v>
      </c>
      <c r="I99">
        <v>3</v>
      </c>
      <c r="J99" t="str">
        <f>HYPERLINK("https://climate.onebuilding.org/WMO_Region_2_Asia/JPN_Japan/OY_Okayama/JPN_OY_Okayama.477680_JGMY.zip")</f>
        <v>https://climate.onebuilding.org/WMO_Region_2_Asia/JPN_Japan/OY_Okayama/JPN_OY_Okayama.477680_JGMY.zip</v>
      </c>
    </row>
    <row r="100" spans="1:10" x14ac:dyDescent="0.25">
      <c r="A100" t="s">
        <v>10</v>
      </c>
      <c r="B100" t="s">
        <v>25</v>
      </c>
      <c r="C100" t="s">
        <v>227</v>
      </c>
      <c r="D100">
        <v>479420</v>
      </c>
      <c r="E100" t="s">
        <v>228</v>
      </c>
      <c r="F100">
        <v>27.4</v>
      </c>
      <c r="G100">
        <v>128.69999999999999</v>
      </c>
      <c r="H100">
        <v>9</v>
      </c>
      <c r="I100">
        <v>27</v>
      </c>
      <c r="J100" t="str">
        <f>HYPERLINK("https://climate.onebuilding.org/WMO_Region_2_Asia/JPN_Japan/KS_Kagoshima/JPN_KS_Okinoerabu.479420_JGMY.zip")</f>
        <v>https://climate.onebuilding.org/WMO_Region_2_Asia/JPN_Japan/KS_Kagoshima/JPN_KS_Okinoerabu.479420_JGMY.zip</v>
      </c>
    </row>
    <row r="101" spans="1:10" x14ac:dyDescent="0.25">
      <c r="A101" t="s">
        <v>10</v>
      </c>
      <c r="B101" t="s">
        <v>20</v>
      </c>
      <c r="C101" t="s">
        <v>229</v>
      </c>
      <c r="D101">
        <v>476550</v>
      </c>
      <c r="E101" t="s">
        <v>230</v>
      </c>
      <c r="F101">
        <v>34.6</v>
      </c>
      <c r="G101">
        <v>138.19999999999999</v>
      </c>
      <c r="H101">
        <v>9</v>
      </c>
      <c r="I101">
        <v>45</v>
      </c>
      <c r="J101" t="str">
        <f>HYPERLINK("https://climate.onebuilding.org/WMO_Region_2_Asia/JPN_Japan/SZ_Shizuoka/JPN_SZ_Omaezaki.476550_JGMY.zip")</f>
        <v>https://climate.onebuilding.org/WMO_Region_2_Asia/JPN_Japan/SZ_Shizuoka/JPN_SZ_Omaezaki.476550_JGMY.zip</v>
      </c>
    </row>
    <row r="102" spans="1:10" x14ac:dyDescent="0.25">
      <c r="A102" t="s">
        <v>10</v>
      </c>
      <c r="B102" t="s">
        <v>11</v>
      </c>
      <c r="C102" t="s">
        <v>231</v>
      </c>
      <c r="D102">
        <v>474050</v>
      </c>
      <c r="E102" t="s">
        <v>232</v>
      </c>
      <c r="F102">
        <v>44.6</v>
      </c>
      <c r="G102">
        <v>143</v>
      </c>
      <c r="H102">
        <v>10</v>
      </c>
      <c r="I102">
        <v>14</v>
      </c>
      <c r="J102" t="str">
        <f>HYPERLINK("https://climate.onebuilding.org/WMO_Region_2_Asia/JPN_Japan/HK_Hokkaido/JPN_HK_Omu.474050_JGMY.zip")</f>
        <v>https://climate.onebuilding.org/WMO_Region_2_Asia/JPN_Japan/HK_Hokkaido/JPN_HK_Omu.474050_JGMY.zip</v>
      </c>
    </row>
    <row r="103" spans="1:10" x14ac:dyDescent="0.25">
      <c r="A103" t="s">
        <v>10</v>
      </c>
      <c r="B103" t="s">
        <v>59</v>
      </c>
      <c r="C103" t="s">
        <v>233</v>
      </c>
      <c r="D103">
        <v>475980</v>
      </c>
      <c r="E103" t="s">
        <v>234</v>
      </c>
      <c r="F103">
        <v>37</v>
      </c>
      <c r="G103">
        <v>140.9</v>
      </c>
      <c r="H103">
        <v>9</v>
      </c>
      <c r="I103">
        <v>3</v>
      </c>
      <c r="J103" t="str">
        <f>HYPERLINK("https://climate.onebuilding.org/WMO_Region_2_Asia/JPN_Japan/FS_Fukushima/JPN_FS_Onahama.475980_JGMY.zip")</f>
        <v>https://climate.onebuilding.org/WMO_Region_2_Asia/JPN_Japan/FS_Fukushima/JPN_FS_Onahama.475980_JGMY.zip</v>
      </c>
    </row>
    <row r="104" spans="1:10" x14ac:dyDescent="0.25">
      <c r="A104" t="s">
        <v>10</v>
      </c>
      <c r="B104" t="s">
        <v>235</v>
      </c>
      <c r="C104" t="s">
        <v>235</v>
      </c>
      <c r="D104">
        <v>477720</v>
      </c>
      <c r="E104" t="s">
        <v>236</v>
      </c>
      <c r="F104">
        <v>34.700000000000003</v>
      </c>
      <c r="G104">
        <v>135.5</v>
      </c>
      <c r="H104">
        <v>9</v>
      </c>
      <c r="I104">
        <v>23</v>
      </c>
      <c r="J104" t="str">
        <f>HYPERLINK("https://climate.onebuilding.org/WMO_Region_2_Asia/JPN_Japan/OS_Osaka/JPN_OS_Osaka.477720_JGMY.zip")</f>
        <v>https://climate.onebuilding.org/WMO_Region_2_Asia/JPN_Japan/OS_Osaka/JPN_OS_Osaka.477720_JGMY.zip</v>
      </c>
    </row>
    <row r="105" spans="1:10" x14ac:dyDescent="0.25">
      <c r="A105" t="s">
        <v>10</v>
      </c>
      <c r="B105" t="s">
        <v>40</v>
      </c>
      <c r="C105" t="s">
        <v>237</v>
      </c>
      <c r="D105">
        <v>476750</v>
      </c>
      <c r="E105" t="s">
        <v>238</v>
      </c>
      <c r="F105">
        <v>34.799999999999997</v>
      </c>
      <c r="G105">
        <v>139.4</v>
      </c>
      <c r="H105">
        <v>9</v>
      </c>
      <c r="I105">
        <v>190</v>
      </c>
      <c r="J105" t="str">
        <f>HYPERLINK("https://climate.onebuilding.org/WMO_Region_2_Asia/JPN_Japan/TK_Tokyo/JPN_TK_Oshima.476750_JGMY.zip")</f>
        <v>https://climate.onebuilding.org/WMO_Region_2_Asia/JPN_Japan/TK_Tokyo/JPN_TK_Oshima.476750_JGMY.zip</v>
      </c>
    </row>
    <row r="106" spans="1:10" x14ac:dyDescent="0.25">
      <c r="A106" t="s">
        <v>10</v>
      </c>
      <c r="B106" t="s">
        <v>11</v>
      </c>
      <c r="C106" t="s">
        <v>239</v>
      </c>
      <c r="D106">
        <v>474110</v>
      </c>
      <c r="E106" t="s">
        <v>240</v>
      </c>
      <c r="F106">
        <v>43.2</v>
      </c>
      <c r="G106">
        <v>141</v>
      </c>
      <c r="H106">
        <v>9</v>
      </c>
      <c r="I106">
        <v>25</v>
      </c>
      <c r="J106" t="str">
        <f>HYPERLINK("https://climate.onebuilding.org/WMO_Region_2_Asia/JPN_Japan/HK_Hokkaido/JPN_HK_Otaru.474110_JGMY.zip")</f>
        <v>https://climate.onebuilding.org/WMO_Region_2_Asia/JPN_Japan/HK_Hokkaido/JPN_HK_Otaru.474110_JGMY.zip</v>
      </c>
    </row>
    <row r="107" spans="1:10" x14ac:dyDescent="0.25">
      <c r="A107" t="s">
        <v>10</v>
      </c>
      <c r="B107" t="s">
        <v>241</v>
      </c>
      <c r="C107" t="s">
        <v>242</v>
      </c>
      <c r="D107">
        <v>476630</v>
      </c>
      <c r="E107" t="s">
        <v>243</v>
      </c>
      <c r="F107">
        <v>34.1</v>
      </c>
      <c r="G107">
        <v>136.19999999999999</v>
      </c>
      <c r="H107">
        <v>9</v>
      </c>
      <c r="I107">
        <v>15</v>
      </c>
      <c r="J107" t="str">
        <f>HYPERLINK("https://climate.onebuilding.org/WMO_Region_2_Asia/JPN_Japan/ME_Mie/JPN_ME_Owase.476630_JGMY.zip")</f>
        <v>https://climate.onebuilding.org/WMO_Region_2_Asia/JPN_Japan/ME_Mie/JPN_ME_Owase.476630_JGMY.zip</v>
      </c>
    </row>
    <row r="108" spans="1:10" x14ac:dyDescent="0.25">
      <c r="A108" t="s">
        <v>10</v>
      </c>
      <c r="B108" t="s">
        <v>11</v>
      </c>
      <c r="C108" t="s">
        <v>244</v>
      </c>
      <c r="D108">
        <v>474060</v>
      </c>
      <c r="E108" t="s">
        <v>245</v>
      </c>
      <c r="F108">
        <v>44</v>
      </c>
      <c r="G108">
        <v>141.6</v>
      </c>
      <c r="H108">
        <v>9</v>
      </c>
      <c r="I108">
        <v>24</v>
      </c>
      <c r="J108" t="str">
        <f>HYPERLINK("https://climate.onebuilding.org/WMO_Region_2_Asia/JPN_Japan/HK_Hokkaido/JPN_HK_Rumoi.474060_JGMY.zip")</f>
        <v>https://climate.onebuilding.org/WMO_Region_2_Asia/JPN_Japan/HK_Hokkaido/JPN_HK_Rumoi.474060_JGMY.zip</v>
      </c>
    </row>
    <row r="109" spans="1:10" x14ac:dyDescent="0.25">
      <c r="A109" t="s">
        <v>10</v>
      </c>
      <c r="B109" t="s">
        <v>246</v>
      </c>
      <c r="C109" t="s">
        <v>246</v>
      </c>
      <c r="D109">
        <v>478130</v>
      </c>
      <c r="E109" t="s">
        <v>247</v>
      </c>
      <c r="F109">
        <v>33.299999999999997</v>
      </c>
      <c r="G109">
        <v>130.30000000000001</v>
      </c>
      <c r="H109">
        <v>9</v>
      </c>
      <c r="I109">
        <v>4</v>
      </c>
      <c r="J109" t="str">
        <f>HYPERLINK("https://climate.onebuilding.org/WMO_Region_2_Asia/JPN_Japan/SG_Saga/JPN_SG_Saga.478130_JGMY.zip")</f>
        <v>https://climate.onebuilding.org/WMO_Region_2_Asia/JPN_Japan/SG_Saga/JPN_SG_Saga.478130_JGMY.zip</v>
      </c>
    </row>
    <row r="110" spans="1:10" x14ac:dyDescent="0.25">
      <c r="A110" t="s">
        <v>10</v>
      </c>
      <c r="B110" t="s">
        <v>80</v>
      </c>
      <c r="C110" t="s">
        <v>248</v>
      </c>
      <c r="D110">
        <v>477400</v>
      </c>
      <c r="E110" t="s">
        <v>249</v>
      </c>
      <c r="F110">
        <v>36.200000000000003</v>
      </c>
      <c r="G110">
        <v>133.30000000000001</v>
      </c>
      <c r="H110">
        <v>9</v>
      </c>
      <c r="I110">
        <v>27</v>
      </c>
      <c r="J110" t="str">
        <f>HYPERLINK("https://climate.onebuilding.org/WMO_Region_2_Asia/JPN_Japan/SM_Shimane/JPN_SM_Saigo.477400_JGMY.zip")</f>
        <v>https://climate.onebuilding.org/WMO_Region_2_Asia/JPN_Japan/SM_Shimane/JPN_SM_Saigo.477400_JGMY.zip</v>
      </c>
    </row>
    <row r="111" spans="1:10" x14ac:dyDescent="0.25">
      <c r="A111" t="s">
        <v>10</v>
      </c>
      <c r="B111" t="s">
        <v>80</v>
      </c>
      <c r="C111" t="s">
        <v>250</v>
      </c>
      <c r="D111">
        <v>477420</v>
      </c>
      <c r="E111" t="s">
        <v>251</v>
      </c>
      <c r="F111">
        <v>35.6</v>
      </c>
      <c r="G111">
        <v>133.19999999999999</v>
      </c>
      <c r="H111">
        <v>9</v>
      </c>
      <c r="I111">
        <v>2</v>
      </c>
      <c r="J111" t="str">
        <f>HYPERLINK("https://climate.onebuilding.org/WMO_Region_2_Asia/JPN_Japan/SM_Shimane/JPN_SM_Sakai.477420_JGMY.zip")</f>
        <v>https://climate.onebuilding.org/WMO_Region_2_Asia/JPN_Japan/SM_Shimane/JPN_SM_Sakai.477420_JGMY.zip</v>
      </c>
    </row>
    <row r="112" spans="1:10" x14ac:dyDescent="0.25">
      <c r="A112" t="s">
        <v>10</v>
      </c>
      <c r="B112" t="s">
        <v>252</v>
      </c>
      <c r="C112" t="s">
        <v>253</v>
      </c>
      <c r="D112">
        <v>475870</v>
      </c>
      <c r="E112" t="s">
        <v>254</v>
      </c>
      <c r="F112">
        <v>38.9</v>
      </c>
      <c r="G112">
        <v>139.9</v>
      </c>
      <c r="H112">
        <v>9</v>
      </c>
      <c r="I112">
        <v>3</v>
      </c>
      <c r="J112" t="str">
        <f>HYPERLINK("https://climate.onebuilding.org/WMO_Region_2_Asia/JPN_Japan/YT_Yamagatai/JPN_YT_Sakata.475870_JGMY.zip")</f>
        <v>https://climate.onebuilding.org/WMO_Region_2_Asia/JPN_Japan/YT_Yamagatai/JPN_YT_Sakata.475870_JGMY.zip</v>
      </c>
    </row>
    <row r="113" spans="1:10" x14ac:dyDescent="0.25">
      <c r="A113" t="s">
        <v>10</v>
      </c>
      <c r="B113" t="s">
        <v>11</v>
      </c>
      <c r="C113" t="s">
        <v>255</v>
      </c>
      <c r="D113">
        <v>474120</v>
      </c>
      <c r="E113" t="s">
        <v>256</v>
      </c>
      <c r="F113">
        <v>43.1</v>
      </c>
      <c r="G113">
        <v>141.30000000000001</v>
      </c>
      <c r="H113">
        <v>9</v>
      </c>
      <c r="I113">
        <v>17</v>
      </c>
      <c r="J113" t="str">
        <f>HYPERLINK("https://climate.onebuilding.org/WMO_Region_2_Asia/JPN_Japan/HK_Hokkaido/JPN_HK_Sapporo.474120_JGMY.zip")</f>
        <v>https://climate.onebuilding.org/WMO_Region_2_Asia/JPN_Japan/HK_Hokkaido/JPN_HK_Sapporo.474120_JGMY.zip</v>
      </c>
    </row>
    <row r="114" spans="1:10" x14ac:dyDescent="0.25">
      <c r="A114" t="s">
        <v>10</v>
      </c>
      <c r="B114" t="s">
        <v>52</v>
      </c>
      <c r="C114" t="s">
        <v>257</v>
      </c>
      <c r="D114">
        <v>478120</v>
      </c>
      <c r="E114" t="s">
        <v>258</v>
      </c>
      <c r="F114">
        <v>33.200000000000003</v>
      </c>
      <c r="G114">
        <v>129.69999999999999</v>
      </c>
      <c r="H114">
        <v>9</v>
      </c>
      <c r="I114">
        <v>17</v>
      </c>
      <c r="J114" t="str">
        <f>HYPERLINK("https://climate.onebuilding.org/WMO_Region_2_Asia/JPN_Japan/NS_Nagasaki/JPN_NS_Sasebo.478120_JGMY.zip")</f>
        <v>https://climate.onebuilding.org/WMO_Region_2_Asia/JPN_Japan/NS_Nagasaki/JPN_NS_Sasebo.478120_JGMY.zip</v>
      </c>
    </row>
    <row r="115" spans="1:10" x14ac:dyDescent="0.25">
      <c r="A115" t="s">
        <v>10</v>
      </c>
      <c r="B115" t="s">
        <v>118</v>
      </c>
      <c r="C115" t="s">
        <v>259</v>
      </c>
      <c r="D115">
        <v>475900</v>
      </c>
      <c r="E115" t="s">
        <v>260</v>
      </c>
      <c r="F115">
        <v>38.299999999999997</v>
      </c>
      <c r="G115">
        <v>140.9</v>
      </c>
      <c r="H115">
        <v>9</v>
      </c>
      <c r="I115">
        <v>39</v>
      </c>
      <c r="J115" t="str">
        <f>HYPERLINK("https://climate.onebuilding.org/WMO_Region_2_Asia/JPN_Japan/MG_Miyagi/JPN_MG_Sendai.475900_JGMY.zip")</f>
        <v>https://climate.onebuilding.org/WMO_Region_2_Asia/JPN_Japan/MG_Miyagi/JPN_MG_Sendai.475900_JGMY.zip</v>
      </c>
    </row>
    <row r="116" spans="1:10" x14ac:dyDescent="0.25">
      <c r="A116" t="s">
        <v>10</v>
      </c>
      <c r="B116" t="s">
        <v>140</v>
      </c>
      <c r="C116" t="s">
        <v>261</v>
      </c>
      <c r="D116">
        <v>478980</v>
      </c>
      <c r="E116" t="s">
        <v>262</v>
      </c>
      <c r="F116">
        <v>32.700000000000003</v>
      </c>
      <c r="G116">
        <v>133</v>
      </c>
      <c r="H116">
        <v>9</v>
      </c>
      <c r="I116">
        <v>31</v>
      </c>
      <c r="J116" t="str">
        <f>HYPERLINK("https://climate.onebuilding.org/WMO_Region_2_Asia/JPN_Japan/KC_Kochi/JPN_KC_Shimizu-Ashizuri.478980_JGMY.zip")</f>
        <v>https://climate.onebuilding.org/WMO_Region_2_Asia/JPN_Japan/KC_Kochi/JPN_KC_Shimizu-Ashizuri.478980_JGMY.zip</v>
      </c>
    </row>
    <row r="117" spans="1:10" x14ac:dyDescent="0.25">
      <c r="A117" t="s">
        <v>10</v>
      </c>
      <c r="B117" t="s">
        <v>75</v>
      </c>
      <c r="C117" t="s">
        <v>263</v>
      </c>
      <c r="D117">
        <v>477620</v>
      </c>
      <c r="E117" t="s">
        <v>264</v>
      </c>
      <c r="F117">
        <v>34</v>
      </c>
      <c r="G117">
        <v>130.9</v>
      </c>
      <c r="H117">
        <v>9</v>
      </c>
      <c r="I117">
        <v>3</v>
      </c>
      <c r="J117" t="str">
        <f>HYPERLINK("https://climate.onebuilding.org/WMO_Region_2_Asia/JPN_Japan/YC_Yamaguchii/JPN_YC_Shimonoseki.477620_JGMY.zip")</f>
        <v>https://climate.onebuilding.org/WMO_Region_2_Asia/JPN_Japan/YC_Yamaguchii/JPN_YC_Shimonoseki.477620_JGMY.zip</v>
      </c>
    </row>
    <row r="118" spans="1:10" x14ac:dyDescent="0.25">
      <c r="A118" t="s">
        <v>10</v>
      </c>
      <c r="B118" t="s">
        <v>252</v>
      </c>
      <c r="C118" t="s">
        <v>265</v>
      </c>
      <c r="D118">
        <v>475200</v>
      </c>
      <c r="E118" t="s">
        <v>266</v>
      </c>
      <c r="F118">
        <v>38.799999999999997</v>
      </c>
      <c r="G118">
        <v>140.30000000000001</v>
      </c>
      <c r="H118">
        <v>9</v>
      </c>
      <c r="I118">
        <v>105</v>
      </c>
      <c r="J118" t="str">
        <f>HYPERLINK("https://climate.onebuilding.org/WMO_Region_2_Asia/JPN_Japan/YT_Yamagatai/JPN_YT_Shinjo.475200_JGMY.zip")</f>
        <v>https://climate.onebuilding.org/WMO_Region_2_Asia/JPN_Japan/YT_Yamagatai/JPN_YT_Shinjo.475200_JGMY.zip</v>
      </c>
    </row>
    <row r="119" spans="1:10" x14ac:dyDescent="0.25">
      <c r="A119" t="s">
        <v>10</v>
      </c>
      <c r="B119" t="s">
        <v>267</v>
      </c>
      <c r="C119" t="s">
        <v>268</v>
      </c>
      <c r="D119">
        <v>477780</v>
      </c>
      <c r="E119" t="s">
        <v>269</v>
      </c>
      <c r="F119">
        <v>33.5</v>
      </c>
      <c r="G119">
        <v>135.80000000000001</v>
      </c>
      <c r="H119">
        <v>9</v>
      </c>
      <c r="I119">
        <v>73</v>
      </c>
      <c r="J119" t="str">
        <f>HYPERLINK("https://climate.onebuilding.org/WMO_Region_2_Asia/JPN_Japan/WK_Wakayamai/JPN_WK_Shionomisaki.477780_JGMY.zip")</f>
        <v>https://climate.onebuilding.org/WMO_Region_2_Asia/JPN_Japan/WK_Wakayamai/JPN_WK_Shionomisaki.477780_JGMY.zip</v>
      </c>
    </row>
    <row r="120" spans="1:10" x14ac:dyDescent="0.25">
      <c r="A120" t="s">
        <v>10</v>
      </c>
      <c r="B120" t="s">
        <v>59</v>
      </c>
      <c r="C120" t="s">
        <v>270</v>
      </c>
      <c r="D120">
        <v>475970</v>
      </c>
      <c r="E120" t="s">
        <v>271</v>
      </c>
      <c r="F120">
        <v>37.1</v>
      </c>
      <c r="G120">
        <v>140.19999999999999</v>
      </c>
      <c r="H120">
        <v>9</v>
      </c>
      <c r="I120">
        <v>354</v>
      </c>
      <c r="J120" t="str">
        <f>HYPERLINK("https://climate.onebuilding.org/WMO_Region_2_Asia/JPN_Japan/FS_Fukushima/JPN_FS_Shirakawa.475970_JGMY.zip")</f>
        <v>https://climate.onebuilding.org/WMO_Region_2_Asia/JPN_Japan/FS_Fukushima/JPN_FS_Shirakawa.475970_JGMY.zip</v>
      </c>
    </row>
    <row r="121" spans="1:10" x14ac:dyDescent="0.25">
      <c r="A121" t="s">
        <v>10</v>
      </c>
      <c r="B121" t="s">
        <v>20</v>
      </c>
      <c r="C121" t="s">
        <v>20</v>
      </c>
      <c r="D121">
        <v>476560</v>
      </c>
      <c r="E121" t="s">
        <v>272</v>
      </c>
      <c r="F121">
        <v>35</v>
      </c>
      <c r="G121">
        <v>138.4</v>
      </c>
      <c r="H121">
        <v>9</v>
      </c>
      <c r="I121">
        <v>14</v>
      </c>
      <c r="J121" t="str">
        <f>HYPERLINK("https://climate.onebuilding.org/WMO_Region_2_Asia/JPN_Japan/SZ_Shizuoka/JPN_SZ_Shizuoka.476560_JGMY.zip")</f>
        <v>https://climate.onebuilding.org/WMO_Region_2_Asia/JPN_Japan/SZ_Shizuoka/JPN_SZ_Shizuoka.476560_JGMY.zip</v>
      </c>
    </row>
    <row r="122" spans="1:10" x14ac:dyDescent="0.25">
      <c r="A122" t="s">
        <v>10</v>
      </c>
      <c r="B122" t="s">
        <v>88</v>
      </c>
      <c r="C122" t="s">
        <v>273</v>
      </c>
      <c r="D122">
        <v>477760</v>
      </c>
      <c r="E122" t="s">
        <v>274</v>
      </c>
      <c r="F122">
        <v>34.299999999999997</v>
      </c>
      <c r="G122">
        <v>134.9</v>
      </c>
      <c r="H122">
        <v>9</v>
      </c>
      <c r="I122">
        <v>109</v>
      </c>
      <c r="J122" t="str">
        <f>HYPERLINK("https://climate.onebuilding.org/WMO_Region_2_Asia/JPN_Japan/HG_Hyogo/JPN_HG_Sumoto.477760_JGMY.zip")</f>
        <v>https://climate.onebuilding.org/WMO_Region_2_Asia/JPN_Japan/HG_Hyogo/JPN_HG_Sumoto.477760_JGMY.zip</v>
      </c>
    </row>
    <row r="123" spans="1:10" x14ac:dyDescent="0.25">
      <c r="A123" t="s">
        <v>10</v>
      </c>
      <c r="B123" t="s">
        <v>11</v>
      </c>
      <c r="C123" t="s">
        <v>275</v>
      </c>
      <c r="D123">
        <v>474210</v>
      </c>
      <c r="E123" t="s">
        <v>276</v>
      </c>
      <c r="F123">
        <v>42.8</v>
      </c>
      <c r="G123">
        <v>140.19999999999999</v>
      </c>
      <c r="H123">
        <v>9</v>
      </c>
      <c r="I123">
        <v>33</v>
      </c>
      <c r="J123" t="str">
        <f>HYPERLINK("https://climate.onebuilding.org/WMO_Region_2_Asia/JPN_Japan/HK_Hokkaido/JPN_HK_Suttsu.474210_JGMY.zip")</f>
        <v>https://climate.onebuilding.org/WMO_Region_2_Asia/JPN_Japan/HK_Hokkaido/JPN_HK_Suttsu.474210_JGMY.zip</v>
      </c>
    </row>
    <row r="124" spans="1:10" x14ac:dyDescent="0.25">
      <c r="A124" t="s">
        <v>10</v>
      </c>
      <c r="B124" t="s">
        <v>103</v>
      </c>
      <c r="C124" t="s">
        <v>277</v>
      </c>
      <c r="D124">
        <v>476200</v>
      </c>
      <c r="E124" t="s">
        <v>278</v>
      </c>
      <c r="F124">
        <v>36.1</v>
      </c>
      <c r="G124">
        <v>138.1</v>
      </c>
      <c r="H124">
        <v>9</v>
      </c>
      <c r="I124">
        <v>760</v>
      </c>
      <c r="J124" t="str">
        <f>HYPERLINK("https://climate.onebuilding.org/WMO_Region_2_Asia/JPN_Japan/NN_Nagano/JPN_NN_Suwa.476200_JGMY.zip")</f>
        <v>https://climate.onebuilding.org/WMO_Region_2_Asia/JPN_Japan/NN_Nagano/JPN_NN_Suwa.476200_JGMY.zip</v>
      </c>
    </row>
    <row r="125" spans="1:10" x14ac:dyDescent="0.25">
      <c r="A125" t="s">
        <v>10</v>
      </c>
      <c r="B125" t="s">
        <v>279</v>
      </c>
      <c r="C125" t="s">
        <v>280</v>
      </c>
      <c r="D125">
        <v>478900</v>
      </c>
      <c r="E125" t="s">
        <v>281</v>
      </c>
      <c r="F125">
        <v>34.299999999999997</v>
      </c>
      <c r="G125">
        <v>133.80000000000001</v>
      </c>
      <c r="H125">
        <v>9</v>
      </c>
      <c r="I125">
        <v>4</v>
      </c>
      <c r="J125" t="str">
        <f>HYPERLINK("https://climate.onebuilding.org/WMO_Region_2_Asia/JPN_Japan/KG_Kagawa/JPN_KG_Tadotsu.478900_JGMY.zip")</f>
        <v>https://climate.onebuilding.org/WMO_Region_2_Asia/JPN_Japan/KG_Kagawa/JPN_KG_Tadotsu.478900_JGMY.zip</v>
      </c>
    </row>
    <row r="126" spans="1:10" x14ac:dyDescent="0.25">
      <c r="A126" t="s">
        <v>10</v>
      </c>
      <c r="B126" t="s">
        <v>17</v>
      </c>
      <c r="C126" t="s">
        <v>282</v>
      </c>
      <c r="D126">
        <v>476120</v>
      </c>
      <c r="E126" t="s">
        <v>283</v>
      </c>
      <c r="F126">
        <v>37.1</v>
      </c>
      <c r="G126">
        <v>138.30000000000001</v>
      </c>
      <c r="H126">
        <v>9</v>
      </c>
      <c r="I126">
        <v>13</v>
      </c>
      <c r="J126" t="str">
        <f>HYPERLINK("https://climate.onebuilding.org/WMO_Region_2_Asia/JPN_Japan/NI_Niigata/JPN_NI_Takada.476120_JGMY.zip")</f>
        <v>https://climate.onebuilding.org/WMO_Region_2_Asia/JPN_Japan/NI_Niigata/JPN_NI_Takada.476120_JGMY.zip</v>
      </c>
    </row>
    <row r="127" spans="1:10" x14ac:dyDescent="0.25">
      <c r="A127" t="s">
        <v>10</v>
      </c>
      <c r="B127" t="s">
        <v>279</v>
      </c>
      <c r="C127" t="s">
        <v>284</v>
      </c>
      <c r="D127">
        <v>478910</v>
      </c>
      <c r="E127" t="s">
        <v>285</v>
      </c>
      <c r="F127">
        <v>34.299999999999997</v>
      </c>
      <c r="G127">
        <v>134.1</v>
      </c>
      <c r="H127">
        <v>9</v>
      </c>
      <c r="I127">
        <v>9</v>
      </c>
      <c r="J127" t="str">
        <f>HYPERLINK("https://climate.onebuilding.org/WMO_Region_2_Asia/JPN_Japan/KG_Kagawa/JPN_KG_Takamatsu.478910_JGMY.zip")</f>
        <v>https://climate.onebuilding.org/WMO_Region_2_Asia/JPN_Japan/KG_Kagawa/JPN_KG_Takamatsu.478910_JGMY.zip</v>
      </c>
    </row>
    <row r="128" spans="1:10" x14ac:dyDescent="0.25">
      <c r="A128" t="s">
        <v>10</v>
      </c>
      <c r="B128" t="s">
        <v>67</v>
      </c>
      <c r="C128" t="s">
        <v>286</v>
      </c>
      <c r="D128">
        <v>476170</v>
      </c>
      <c r="E128" t="s">
        <v>287</v>
      </c>
      <c r="F128">
        <v>36.200000000000003</v>
      </c>
      <c r="G128">
        <v>137.30000000000001</v>
      </c>
      <c r="H128">
        <v>9</v>
      </c>
      <c r="I128">
        <v>560</v>
      </c>
      <c r="J128" t="str">
        <f>HYPERLINK("https://climate.onebuilding.org/WMO_Region_2_Asia/JPN_Japan/GF_Gifu/JPN_GF_Takayama.476170_JGMY.zip")</f>
        <v>https://climate.onebuilding.org/WMO_Region_2_Asia/JPN_Japan/GF_Gifu/JPN_GF_Takayama.476170_JGMY.zip</v>
      </c>
    </row>
    <row r="129" spans="1:10" x14ac:dyDescent="0.25">
      <c r="A129" t="s">
        <v>10</v>
      </c>
      <c r="B129" t="s">
        <v>25</v>
      </c>
      <c r="C129" t="s">
        <v>288</v>
      </c>
      <c r="D129">
        <v>478370</v>
      </c>
      <c r="E129" t="s">
        <v>289</v>
      </c>
      <c r="F129">
        <v>30.7</v>
      </c>
      <c r="G129">
        <v>131</v>
      </c>
      <c r="H129">
        <v>9</v>
      </c>
      <c r="I129">
        <v>17</v>
      </c>
      <c r="J129" t="str">
        <f>HYPERLINK("https://climate.onebuilding.org/WMO_Region_2_Asia/JPN_Japan/KS_Kagoshima/JPN_KS_Tanegashima.478370_JGMY.zip")</f>
        <v>https://climate.onebuilding.org/WMO_Region_2_Asia/JPN_Japan/KS_Kagoshima/JPN_KS_Tanegashima.478370_JGMY.zip</v>
      </c>
    </row>
    <row r="130" spans="1:10" x14ac:dyDescent="0.25">
      <c r="A130" t="s">
        <v>10</v>
      </c>
      <c r="B130" t="s">
        <v>177</v>
      </c>
      <c r="C130" t="s">
        <v>290</v>
      </c>
      <c r="D130">
        <v>476460</v>
      </c>
      <c r="E130" t="s">
        <v>291</v>
      </c>
      <c r="F130">
        <v>36.1</v>
      </c>
      <c r="G130">
        <v>140.1</v>
      </c>
      <c r="H130">
        <v>9</v>
      </c>
      <c r="I130">
        <v>25</v>
      </c>
      <c r="J130" t="str">
        <f>HYPERLINK("https://climate.onebuilding.org/WMO_Region_2_Asia/JPN_Japan/IB_Ibaraki/JPN_IB_Tateno.476460_JGMY.zip")</f>
        <v>https://climate.onebuilding.org/WMO_Region_2_Asia/JPN_Japan/IB_Ibaraki/JPN_IB_Tateno.476460_JGMY.zip</v>
      </c>
    </row>
    <row r="131" spans="1:10" x14ac:dyDescent="0.25">
      <c r="A131" t="s">
        <v>10</v>
      </c>
      <c r="B131" t="s">
        <v>35</v>
      </c>
      <c r="C131" t="s">
        <v>292</v>
      </c>
      <c r="D131">
        <v>476720</v>
      </c>
      <c r="E131" t="s">
        <v>293</v>
      </c>
      <c r="F131">
        <v>35</v>
      </c>
      <c r="G131">
        <v>139.9</v>
      </c>
      <c r="H131">
        <v>9</v>
      </c>
      <c r="I131">
        <v>6</v>
      </c>
      <c r="J131" t="str">
        <f>HYPERLINK("https://climate.onebuilding.org/WMO_Region_2_Asia/JPN_Japan/CH_Chiba/JPN_CH_Tateyama.476720_JGMY.zip")</f>
        <v>https://climate.onebuilding.org/WMO_Region_2_Asia/JPN_Japan/CH_Chiba/JPN_CH_Tateyama.476720_JGMY.zip</v>
      </c>
    </row>
    <row r="132" spans="1:10" x14ac:dyDescent="0.25">
      <c r="A132" t="s">
        <v>10</v>
      </c>
      <c r="B132" t="s">
        <v>294</v>
      </c>
      <c r="C132" t="s">
        <v>294</v>
      </c>
      <c r="D132">
        <v>478950</v>
      </c>
      <c r="E132" t="s">
        <v>295</v>
      </c>
      <c r="F132">
        <v>34.1</v>
      </c>
      <c r="G132">
        <v>134.6</v>
      </c>
      <c r="H132">
        <v>9</v>
      </c>
      <c r="I132">
        <v>2</v>
      </c>
      <c r="J132" t="str">
        <f>HYPERLINK("https://climate.onebuilding.org/WMO_Region_2_Asia/JPN_Japan/TS_Tokushima/JPN_TS_Tokushima.478950_JGMY.zip")</f>
        <v>https://climate.onebuilding.org/WMO_Region_2_Asia/JPN_Japan/TS_Tokushima/JPN_TS_Tokushima.478950_JGMY.zip</v>
      </c>
    </row>
    <row r="133" spans="1:10" x14ac:dyDescent="0.25">
      <c r="A133" t="s">
        <v>10</v>
      </c>
      <c r="B133" t="s">
        <v>40</v>
      </c>
      <c r="C133" t="s">
        <v>40</v>
      </c>
      <c r="D133">
        <v>476620</v>
      </c>
      <c r="E133" t="s">
        <v>296</v>
      </c>
      <c r="F133">
        <v>35.700000000000003</v>
      </c>
      <c r="G133">
        <v>139.80000000000001</v>
      </c>
      <c r="H133">
        <v>9</v>
      </c>
      <c r="I133">
        <v>5</v>
      </c>
      <c r="J133" t="str">
        <f>HYPERLINK("https://climate.onebuilding.org/WMO_Region_2_Asia/JPN_Japan/TK_Tokyo/JPN_TK_Tokyo.476620_JGMY.zip")</f>
        <v>https://climate.onebuilding.org/WMO_Region_2_Asia/JPN_Japan/TK_Tokyo/JPN_TK_Tokyo.476620_JGMY.zip</v>
      </c>
    </row>
    <row r="134" spans="1:10" x14ac:dyDescent="0.25">
      <c r="A134" t="s">
        <v>10</v>
      </c>
      <c r="B134" t="s">
        <v>11</v>
      </c>
      <c r="C134" t="s">
        <v>297</v>
      </c>
      <c r="D134">
        <v>474240</v>
      </c>
      <c r="E134" t="s">
        <v>298</v>
      </c>
      <c r="F134">
        <v>42.6</v>
      </c>
      <c r="G134">
        <v>141.6</v>
      </c>
      <c r="H134">
        <v>9</v>
      </c>
      <c r="I134">
        <v>6</v>
      </c>
      <c r="J134" t="str">
        <f>HYPERLINK("https://climate.onebuilding.org/WMO_Region_2_Asia/JPN_Japan/HK_Hokkaido/JPN_HK_Tomakomai.474240_JGMY.zip")</f>
        <v>https://climate.onebuilding.org/WMO_Region_2_Asia/JPN_Japan/HK_Hokkaido/JPN_HK_Tomakomai.474240_JGMY.zip</v>
      </c>
    </row>
    <row r="135" spans="1:10" x14ac:dyDescent="0.25">
      <c r="A135" t="s">
        <v>10</v>
      </c>
      <c r="B135" t="s">
        <v>299</v>
      </c>
      <c r="C135" t="s">
        <v>299</v>
      </c>
      <c r="D135">
        <v>477460</v>
      </c>
      <c r="E135" t="s">
        <v>300</v>
      </c>
      <c r="F135">
        <v>35.5</v>
      </c>
      <c r="G135">
        <v>134.19999999999999</v>
      </c>
      <c r="H135">
        <v>9</v>
      </c>
      <c r="I135">
        <v>7</v>
      </c>
      <c r="J135" t="str">
        <f>HYPERLINK("https://climate.onebuilding.org/WMO_Region_2_Asia/JPN_Japan/TT_Tottori/JPN_TT_Tottori.474240_JGMY.zip")</f>
        <v>https://climate.onebuilding.org/WMO_Region_2_Asia/JPN_Japan/TT_Tottori/JPN_TT_Tottori.474240_JGMY.zip</v>
      </c>
    </row>
    <row r="136" spans="1:10" x14ac:dyDescent="0.25">
      <c r="A136" t="s">
        <v>10</v>
      </c>
      <c r="B136" t="s">
        <v>64</v>
      </c>
      <c r="C136" t="s">
        <v>64</v>
      </c>
      <c r="D136">
        <v>476070</v>
      </c>
      <c r="E136" t="s">
        <v>301</v>
      </c>
      <c r="F136">
        <v>36.700000000000003</v>
      </c>
      <c r="G136">
        <v>137.19999999999999</v>
      </c>
      <c r="H136">
        <v>9</v>
      </c>
      <c r="I136">
        <v>9</v>
      </c>
      <c r="J136" t="str">
        <f>HYPERLINK("https://climate.onebuilding.org/WMO_Region_2_Asia/JPN_Japan/Toyama/JPN_TY_Toyama.476070_JGMY.zip")</f>
        <v>https://climate.onebuilding.org/WMO_Region_2_Asia/JPN_Japan/Toyama/JPN_TY_Toyama.476070_JGMY.zip</v>
      </c>
    </row>
    <row r="137" spans="1:10" x14ac:dyDescent="0.25">
      <c r="A137" t="s">
        <v>10</v>
      </c>
      <c r="B137" t="s">
        <v>88</v>
      </c>
      <c r="C137" t="s">
        <v>302</v>
      </c>
      <c r="D137">
        <v>477470</v>
      </c>
      <c r="E137" t="s">
        <v>303</v>
      </c>
      <c r="F137">
        <v>35.5</v>
      </c>
      <c r="G137">
        <v>134.80000000000001</v>
      </c>
      <c r="H137">
        <v>9</v>
      </c>
      <c r="I137">
        <v>3</v>
      </c>
      <c r="J137" t="str">
        <f>HYPERLINK("https://climate.onebuilding.org/WMO_Region_2_Asia/JPN_Japan/HG_Hyogo/JPN_HG_Toyooka.477470_JGMY.zip")</f>
        <v>https://climate.onebuilding.org/WMO_Region_2_Asia/JPN_Japan/HG_Hyogo/JPN_HG_Toyooka.477470_JGMY.zip</v>
      </c>
    </row>
    <row r="138" spans="1:10" x14ac:dyDescent="0.25">
      <c r="A138" t="s">
        <v>10</v>
      </c>
      <c r="B138" t="s">
        <v>241</v>
      </c>
      <c r="C138" t="s">
        <v>304</v>
      </c>
      <c r="D138">
        <v>476510</v>
      </c>
      <c r="E138" t="s">
        <v>305</v>
      </c>
      <c r="F138">
        <v>34.700000000000003</v>
      </c>
      <c r="G138">
        <v>136.5</v>
      </c>
      <c r="H138">
        <v>9</v>
      </c>
      <c r="I138">
        <v>3</v>
      </c>
      <c r="J138" t="str">
        <f>HYPERLINK("https://climate.onebuilding.org/WMO_Region_2_Asia/JPN_Japan/ME_Mie/JPN_ME_Tsu.476510_JGMY.zip")</f>
        <v>https://climate.onebuilding.org/WMO_Region_2_Asia/JPN_Japan/ME_Mie/JPN_ME_Tsu.476510_JGMY.zip</v>
      </c>
    </row>
    <row r="139" spans="1:10" x14ac:dyDescent="0.25">
      <c r="A139" t="s">
        <v>10</v>
      </c>
      <c r="B139" t="s">
        <v>55</v>
      </c>
      <c r="C139" t="s">
        <v>306</v>
      </c>
      <c r="D139">
        <v>476310</v>
      </c>
      <c r="E139" t="s">
        <v>307</v>
      </c>
      <c r="F139">
        <v>35.700000000000003</v>
      </c>
      <c r="G139">
        <v>136.1</v>
      </c>
      <c r="H139">
        <v>9</v>
      </c>
      <c r="I139">
        <v>2</v>
      </c>
      <c r="J139" t="str">
        <f>HYPERLINK("https://climate.onebuilding.org/WMO_Region_2_Asia/JPN_Japan/FI_Fukui/JPN_FI_Tsuruga.476310_JGMY.zip")</f>
        <v>https://climate.onebuilding.org/WMO_Region_2_Asia/JPN_Japan/FI_Fukui/JPN_FI_Tsuruga.476310_JGMY.zip</v>
      </c>
    </row>
    <row r="140" spans="1:10" x14ac:dyDescent="0.25">
      <c r="A140" t="s">
        <v>10</v>
      </c>
      <c r="B140" t="s">
        <v>294</v>
      </c>
      <c r="C140" t="s">
        <v>308</v>
      </c>
      <c r="D140">
        <v>478940</v>
      </c>
      <c r="E140" t="s">
        <v>309</v>
      </c>
      <c r="F140">
        <v>33.9</v>
      </c>
      <c r="G140">
        <v>134.1</v>
      </c>
      <c r="H140">
        <v>9</v>
      </c>
      <c r="I140">
        <v>1945</v>
      </c>
      <c r="J140" t="str">
        <f>HYPERLINK("https://climate.onebuilding.org/WMO_Region_2_Asia/JPN_Japan/TS_Tokushima/JPN_TS_Tsurugisan.478940_JGMY.zip")</f>
        <v>https://climate.onebuilding.org/WMO_Region_2_Asia/JPN_Japan/TS_Tokushima/JPN_TS_Tsurugisan.478940_JGMY.zip</v>
      </c>
    </row>
    <row r="141" spans="1:10" x14ac:dyDescent="0.25">
      <c r="A141" t="s">
        <v>10</v>
      </c>
      <c r="B141" t="s">
        <v>225</v>
      </c>
      <c r="C141" t="s">
        <v>310</v>
      </c>
      <c r="D141">
        <v>477560</v>
      </c>
      <c r="E141" t="s">
        <v>311</v>
      </c>
      <c r="F141">
        <v>35.1</v>
      </c>
      <c r="G141">
        <v>134</v>
      </c>
      <c r="H141">
        <v>9</v>
      </c>
      <c r="I141">
        <v>146</v>
      </c>
      <c r="J141" t="str">
        <f>HYPERLINK("https://climate.onebuilding.org/WMO_Region_2_Asia/JPN_Japan/OY_Okayama/JPN_OY_Tsuyama.477560_JGMY.zip")</f>
        <v>https://climate.onebuilding.org/WMO_Region_2_Asia/JPN_Japan/OY_Okayama/JPN_OY_Tsuyama.477560_JGMY.zip</v>
      </c>
    </row>
    <row r="142" spans="1:10" x14ac:dyDescent="0.25">
      <c r="A142" t="s">
        <v>10</v>
      </c>
      <c r="B142" t="s">
        <v>241</v>
      </c>
      <c r="C142" t="s">
        <v>312</v>
      </c>
      <c r="D142">
        <v>476490</v>
      </c>
      <c r="E142" t="s">
        <v>313</v>
      </c>
      <c r="F142">
        <v>34.799999999999997</v>
      </c>
      <c r="G142">
        <v>136.19999999999999</v>
      </c>
      <c r="H142">
        <v>9</v>
      </c>
      <c r="I142">
        <v>159</v>
      </c>
      <c r="J142" t="str">
        <f>HYPERLINK("https://climate.onebuilding.org/WMO_Region_2_Asia/JPN_Japan/ME_Mie/JPN_ME_Ueno.476490_JGMY.zip")</f>
        <v>https://climate.onebuilding.org/WMO_Region_2_Asia/JPN_Japan/ME_Mie/JPN_ME_Ueno.476490_JGMY.zip</v>
      </c>
    </row>
    <row r="143" spans="1:10" x14ac:dyDescent="0.25">
      <c r="A143" t="s">
        <v>10</v>
      </c>
      <c r="B143" t="s">
        <v>52</v>
      </c>
      <c r="C143" t="s">
        <v>314</v>
      </c>
      <c r="D143">
        <v>478180</v>
      </c>
      <c r="E143" t="s">
        <v>315</v>
      </c>
      <c r="F143">
        <v>32.700000000000003</v>
      </c>
      <c r="G143">
        <v>130.30000000000001</v>
      </c>
      <c r="H143">
        <v>9</v>
      </c>
      <c r="I143">
        <v>678</v>
      </c>
      <c r="J143" t="str">
        <f>HYPERLINK("https://climate.onebuilding.org/WMO_Region_2_Asia/JPN_Japan/NS_Nagasaki/JPN_NS_Unzendake.478180_JGMY.zip")</f>
        <v>https://climate.onebuilding.org/WMO_Region_2_Asia/JPN_Japan/NS_Nagasaki/JPN_NS_Unzendake.478180_JGMY.zip</v>
      </c>
    </row>
    <row r="144" spans="1:10" x14ac:dyDescent="0.25">
      <c r="A144" t="s">
        <v>10</v>
      </c>
      <c r="B144" t="s">
        <v>11</v>
      </c>
      <c r="C144" t="s">
        <v>316</v>
      </c>
      <c r="D144">
        <v>474260</v>
      </c>
      <c r="E144" t="s">
        <v>317</v>
      </c>
      <c r="F144">
        <v>42.2</v>
      </c>
      <c r="G144">
        <v>142.80000000000001</v>
      </c>
      <c r="H144">
        <v>10</v>
      </c>
      <c r="I144">
        <v>33</v>
      </c>
      <c r="J144" t="str">
        <f>HYPERLINK("https://climate.onebuilding.org/WMO_Region_2_Asia/JPN_Japan/HK_Hokkaido/JPN_HK_Urakawa.474260_JGMY.zip")</f>
        <v>https://climate.onebuilding.org/WMO_Region_2_Asia/JPN_Japan/HK_Hokkaido/JPN_HK_Urakawa.474260_JGMY.zip</v>
      </c>
    </row>
    <row r="145" spans="1:10" x14ac:dyDescent="0.25">
      <c r="A145" t="s">
        <v>10</v>
      </c>
      <c r="B145" t="s">
        <v>32</v>
      </c>
      <c r="C145" t="s">
        <v>318</v>
      </c>
      <c r="D145">
        <v>478380</v>
      </c>
      <c r="E145" t="s">
        <v>319</v>
      </c>
      <c r="F145">
        <v>32.200000000000003</v>
      </c>
      <c r="G145">
        <v>130</v>
      </c>
      <c r="H145">
        <v>9</v>
      </c>
      <c r="I145">
        <v>3</v>
      </c>
      <c r="J145" t="str">
        <f>HYPERLINK("https://climate.onebuilding.org/WMO_Region_2_Asia/JPN_Japan/KM_Kumamoto/JPN_KM_Ushibuka.478380_JGMY.zip")</f>
        <v>https://climate.onebuilding.org/WMO_Region_2_Asia/JPN_Japan/KM_Kumamoto/JPN_KM_Ushibuka.478380_JGMY.zip</v>
      </c>
    </row>
    <row r="146" spans="1:10" x14ac:dyDescent="0.25">
      <c r="A146" t="s">
        <v>10</v>
      </c>
      <c r="B146" t="s">
        <v>215</v>
      </c>
      <c r="C146" t="s">
        <v>320</v>
      </c>
      <c r="D146">
        <v>476150</v>
      </c>
      <c r="E146" t="s">
        <v>321</v>
      </c>
      <c r="F146">
        <v>36.6</v>
      </c>
      <c r="G146">
        <v>139.9</v>
      </c>
      <c r="H146">
        <v>9</v>
      </c>
      <c r="I146">
        <v>119</v>
      </c>
      <c r="J146" t="str">
        <f>HYPERLINK("https://climate.onebuilding.org/WMO_Region_2_Asia/JPN_Japan/TC_Tochigi/JPN_TC_Utsunomiya.476150_JGMY.zip")</f>
        <v>https://climate.onebuilding.org/WMO_Region_2_Asia/JPN_Japan/TC_Tochigi/JPN_TC_Utsunomiya.476150_JGMY.zip</v>
      </c>
    </row>
    <row r="147" spans="1:10" x14ac:dyDescent="0.25">
      <c r="A147" t="s">
        <v>10</v>
      </c>
      <c r="B147" t="s">
        <v>168</v>
      </c>
      <c r="C147" t="s">
        <v>322</v>
      </c>
      <c r="D147">
        <v>478920</v>
      </c>
      <c r="E147" t="s">
        <v>323</v>
      </c>
      <c r="F147">
        <v>33.200000000000003</v>
      </c>
      <c r="G147">
        <v>132.6</v>
      </c>
      <c r="H147">
        <v>9</v>
      </c>
      <c r="I147">
        <v>43</v>
      </c>
      <c r="J147" t="str">
        <f>HYPERLINK("https://climate.onebuilding.org/WMO_Region_2_Asia/JPN_Japan/EH_Ehime/JPN_EH_Uwajima.478920_JGMY.zip")</f>
        <v>https://climate.onebuilding.org/WMO_Region_2_Asia/JPN_Japan/EH_Ehime/JPN_EH_Uwajima.478920_JGMY.zip</v>
      </c>
    </row>
    <row r="148" spans="1:10" x14ac:dyDescent="0.25">
      <c r="A148" t="s">
        <v>10</v>
      </c>
      <c r="B148" t="s">
        <v>127</v>
      </c>
      <c r="C148" t="s">
        <v>324</v>
      </c>
      <c r="D148">
        <v>476000</v>
      </c>
      <c r="E148" t="s">
        <v>325</v>
      </c>
      <c r="F148">
        <v>37.4</v>
      </c>
      <c r="G148">
        <v>136.9</v>
      </c>
      <c r="H148">
        <v>9</v>
      </c>
      <c r="I148">
        <v>5</v>
      </c>
      <c r="J148" t="str">
        <f>HYPERLINK("https://climate.onebuilding.org/WMO_Region_2_Asia/JPN_Japan/IS_Ishikawa/JPN_IS_Wajima.476000_JGMY.zip")</f>
        <v>https://climate.onebuilding.org/WMO_Region_2_Asia/JPN_Japan/IS_Ishikawa/JPN_IS_Wajima.476000_JGMY.zip</v>
      </c>
    </row>
    <row r="149" spans="1:10" x14ac:dyDescent="0.25">
      <c r="A149" t="s">
        <v>10</v>
      </c>
      <c r="B149" t="s">
        <v>59</v>
      </c>
      <c r="C149" t="s">
        <v>326</v>
      </c>
      <c r="D149">
        <v>475700</v>
      </c>
      <c r="E149" t="s">
        <v>327</v>
      </c>
      <c r="F149">
        <v>37.5</v>
      </c>
      <c r="G149">
        <v>139.9</v>
      </c>
      <c r="H149">
        <v>9</v>
      </c>
      <c r="I149">
        <v>212</v>
      </c>
      <c r="J149" t="str">
        <f>HYPERLINK("https://climate.onebuilding.org/WMO_Region_2_Asia/JPN_Japan/FS_Fukushima/JPN_FS_Wakamatsu.475700_JGMY.zip")</f>
        <v>https://climate.onebuilding.org/WMO_Region_2_Asia/JPN_Japan/FS_Fukushima/JPN_FS_Wakamatsu.475700_JGMY.zip</v>
      </c>
    </row>
    <row r="150" spans="1:10" x14ac:dyDescent="0.25">
      <c r="A150" t="s">
        <v>10</v>
      </c>
      <c r="B150" t="s">
        <v>267</v>
      </c>
      <c r="C150" t="s">
        <v>267</v>
      </c>
      <c r="D150">
        <v>477770</v>
      </c>
      <c r="E150" t="s">
        <v>328</v>
      </c>
      <c r="F150">
        <v>34.200000000000003</v>
      </c>
      <c r="G150">
        <v>135.19999999999999</v>
      </c>
      <c r="H150">
        <v>9</v>
      </c>
      <c r="I150">
        <v>14</v>
      </c>
      <c r="J150" t="str">
        <f>HYPERLINK("https://climate.onebuilding.org/WMO_Region_2_Asia/JPN_Japan/WK_Wakayamai/JPN_WK_Wakayama.477770_JGMY.zip")</f>
        <v>https://climate.onebuilding.org/WMO_Region_2_Asia/JPN_Japan/WK_Wakayamai/JPN_WK_Wakayama.477770_JGMY.zip</v>
      </c>
    </row>
    <row r="151" spans="1:10" x14ac:dyDescent="0.25">
      <c r="A151" t="s">
        <v>10</v>
      </c>
      <c r="B151" t="s">
        <v>11</v>
      </c>
      <c r="C151" t="s">
        <v>329</v>
      </c>
      <c r="D151">
        <v>474010</v>
      </c>
      <c r="E151" t="s">
        <v>330</v>
      </c>
      <c r="F151">
        <v>45.4</v>
      </c>
      <c r="G151">
        <v>141.69999999999999</v>
      </c>
      <c r="H151">
        <v>9</v>
      </c>
      <c r="I151">
        <v>3</v>
      </c>
      <c r="J151" t="str">
        <f>HYPERLINK("https://climate.onebuilding.org/WMO_Region_2_Asia/JPN_Japan/HK_Hokkaido/JPN_HK_Wakkanai.474010_JGMY.zip")</f>
        <v>https://climate.onebuilding.org/WMO_Region_2_Asia/JPN_Japan/HK_Hokkaido/JPN_HK_Wakkanai.474010_JGMY.zip</v>
      </c>
    </row>
    <row r="152" spans="1:10" x14ac:dyDescent="0.25">
      <c r="A152" t="s">
        <v>10</v>
      </c>
      <c r="B152" t="s">
        <v>25</v>
      </c>
      <c r="C152" t="s">
        <v>331</v>
      </c>
      <c r="D152">
        <v>478360</v>
      </c>
      <c r="E152" t="s">
        <v>332</v>
      </c>
      <c r="F152">
        <v>30.4</v>
      </c>
      <c r="G152">
        <v>130.69999999999999</v>
      </c>
      <c r="H152">
        <v>9</v>
      </c>
      <c r="I152">
        <v>36</v>
      </c>
      <c r="J152" t="str">
        <f>HYPERLINK("https://climate.onebuilding.org/WMO_Region_2_Asia/JPN_Japan/KS_Kagoshima/JPN_KS_Yakushima.478360_JGMY.zip")</f>
        <v>https://climate.onebuilding.org/WMO_Region_2_Asia/JPN_Japan/KS_Kagoshima/JPN_KS_Yakushima.478360_JGMY.zip</v>
      </c>
    </row>
    <row r="153" spans="1:10" x14ac:dyDescent="0.25">
      <c r="A153" t="s">
        <v>10</v>
      </c>
      <c r="B153" t="s">
        <v>252</v>
      </c>
      <c r="C153" t="s">
        <v>252</v>
      </c>
      <c r="D153">
        <v>475880</v>
      </c>
      <c r="E153" t="s">
        <v>333</v>
      </c>
      <c r="F153">
        <v>38.299999999999997</v>
      </c>
      <c r="G153">
        <v>140.4</v>
      </c>
      <c r="H153">
        <v>9</v>
      </c>
      <c r="I153">
        <v>153</v>
      </c>
      <c r="J153" t="str">
        <f>HYPERLINK("https://climate.onebuilding.org/WMO_Region_2_Asia/JPN_Japan/YT_Yamagatai/JPN_YT_Yamagata.475880_JGMY.zip")</f>
        <v>https://climate.onebuilding.org/WMO_Region_2_Asia/JPN_Japan/YT_Yamagatai/JPN_YT_Yamagata.475880_JGMY.zip</v>
      </c>
    </row>
    <row r="154" spans="1:10" x14ac:dyDescent="0.25">
      <c r="A154" t="s">
        <v>10</v>
      </c>
      <c r="B154" t="s">
        <v>75</v>
      </c>
      <c r="C154" t="s">
        <v>75</v>
      </c>
      <c r="D154">
        <v>477840</v>
      </c>
      <c r="E154" t="s">
        <v>334</v>
      </c>
      <c r="F154">
        <v>34.200000000000003</v>
      </c>
      <c r="G154">
        <v>131.5</v>
      </c>
      <c r="H154">
        <v>9</v>
      </c>
      <c r="I154">
        <v>17</v>
      </c>
      <c r="J154" t="str">
        <f>HYPERLINK("https://climate.onebuilding.org/WMO_Region_2_Asia/JPN_Japan/YC_Yamaguchii/JPN_YC_Yamaguchi.477840_JGMY.zip")</f>
        <v>https://climate.onebuilding.org/WMO_Region_2_Asia/JPN_Japan/YC_Yamaguchii/JPN_YC_Yamaguchi.477840_JGMY.zip</v>
      </c>
    </row>
    <row r="155" spans="1:10" x14ac:dyDescent="0.25">
      <c r="A155" t="s">
        <v>10</v>
      </c>
      <c r="B155" t="s">
        <v>241</v>
      </c>
      <c r="C155" t="s">
        <v>335</v>
      </c>
      <c r="D155">
        <v>476840</v>
      </c>
      <c r="E155" t="s">
        <v>336</v>
      </c>
      <c r="F155">
        <v>34.9</v>
      </c>
      <c r="G155">
        <v>136.6</v>
      </c>
      <c r="H155">
        <v>9</v>
      </c>
      <c r="I155">
        <v>47</v>
      </c>
      <c r="J155" t="str">
        <f>HYPERLINK("https://climate.onebuilding.org/WMO_Region_2_Asia/JPN_Japan/ME_Mie/JPN_ME_Yokkaichi.476840_JGMY.zip")</f>
        <v>https://climate.onebuilding.org/WMO_Region_2_Asia/JPN_Japan/ME_Mie/JPN_ME_Yokkaichi.476840_JGMY.zip</v>
      </c>
    </row>
    <row r="156" spans="1:10" x14ac:dyDescent="0.25">
      <c r="A156" t="s">
        <v>10</v>
      </c>
      <c r="B156" t="s">
        <v>337</v>
      </c>
      <c r="C156" t="s">
        <v>338</v>
      </c>
      <c r="D156">
        <v>476700</v>
      </c>
      <c r="E156" t="s">
        <v>339</v>
      </c>
      <c r="F156">
        <v>35.4</v>
      </c>
      <c r="G156">
        <v>139.69999999999999</v>
      </c>
      <c r="H156">
        <v>9</v>
      </c>
      <c r="I156">
        <v>39</v>
      </c>
      <c r="J156" t="str">
        <f>HYPERLINK("https://climate.onebuilding.org/WMO_Region_2_Asia/JPN_Japan/KN_Kanagawa/JPN_KN_Yokohama.476700_JGMY.zip")</f>
        <v>https://climate.onebuilding.org/WMO_Region_2_Asia/JPN_Japan/KN_Kanagawa/JPN_KN_Yokohama.476700_JGMY.zip</v>
      </c>
    </row>
    <row r="157" spans="1:10" x14ac:dyDescent="0.25">
      <c r="A157" t="s">
        <v>10</v>
      </c>
      <c r="B157" t="s">
        <v>299</v>
      </c>
      <c r="C157" t="s">
        <v>340</v>
      </c>
      <c r="D157">
        <v>477440</v>
      </c>
      <c r="E157" t="s">
        <v>341</v>
      </c>
      <c r="F157">
        <v>35.4</v>
      </c>
      <c r="G157">
        <v>133.4</v>
      </c>
      <c r="H157">
        <v>9</v>
      </c>
      <c r="I157">
        <v>6</v>
      </c>
      <c r="J157" t="str">
        <f>HYPERLINK("https://climate.onebuilding.org/WMO_Region_2_Asia/JPN_Japan/TT_Tottori/JPN_TT_Yonago.477440_JGMY.zip")</f>
        <v>https://climate.onebuilding.org/WMO_Region_2_Asia/JPN_Japan/TT_Tottori/JPN_TT_Yonago.477440_JGMY.zip</v>
      </c>
    </row>
    <row r="158" spans="1:10" x14ac:dyDescent="0.25">
      <c r="A158" t="s">
        <v>10</v>
      </c>
      <c r="B158" t="s">
        <v>111</v>
      </c>
      <c r="C158" t="s">
        <v>342</v>
      </c>
      <c r="D158">
        <v>479120</v>
      </c>
      <c r="E158" t="s">
        <v>343</v>
      </c>
      <c r="F158">
        <v>24.5</v>
      </c>
      <c r="G158">
        <v>123</v>
      </c>
      <c r="H158">
        <v>8</v>
      </c>
      <c r="I158">
        <v>30</v>
      </c>
      <c r="J158" t="str">
        <f>HYPERLINK("https://climate.onebuilding.org/WMO_Region_2_Asia/JPN_Japan/ON_Okinawa/JPN_ON_Yonaguni-jima.479120_JGMY.zip")</f>
        <v>https://climate.onebuilding.org/WMO_Region_2_Asia/JPN_Japan/ON_Okinawa/JPN_ON_Yonaguni-jima.479120_JGMY.zip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JGMY_EPW_Processing_locations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 Lawrie</cp:lastModifiedBy>
  <dcterms:created xsi:type="dcterms:W3CDTF">2024-08-22T13:36:15Z</dcterms:created>
  <dcterms:modified xsi:type="dcterms:W3CDTF">2024-08-22T13:36:15Z</dcterms:modified>
</cp:coreProperties>
</file>